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4" firstSheet="10" activeTab="16"/>
  </bookViews>
  <sheets>
    <sheet name="目录" sheetId="28" r:id="rId1"/>
    <sheet name="一般公共预算收入决算表" sheetId="11" r:id="rId2"/>
    <sheet name="一般公共预算支出决算表" sheetId="13" r:id="rId3"/>
    <sheet name="一般公共预算本级支出决算表（功能分类）" sheetId="10" r:id="rId4"/>
    <sheet name="一般公共预算本级基本支出决算表（经济分类）" sheetId="12" r:id="rId5"/>
    <sheet name="一般公共预算税收返还和转移支付决算表（分项目）" sheetId="15" r:id="rId6"/>
    <sheet name="一般公共预算税收返还和转移支付决算表（分乡镇）" sheetId="22" r:id="rId7"/>
    <sheet name="政府一般债务限额和余额情况决算表" sheetId="16" r:id="rId8"/>
    <sheet name="政府性基金收入决算表" sheetId="18" r:id="rId9"/>
    <sheet name="政府性基金支出决算表" sheetId="17" r:id="rId10"/>
    <sheet name="政府性基金本级支出决算表" sheetId="19" r:id="rId11"/>
    <sheet name="政府性基金转移支付决算分项目表" sheetId="24" r:id="rId12"/>
    <sheet name="政府性基金转移支付决算分乡镇表" sheetId="25" r:id="rId13"/>
    <sheet name="政府专项债务限额和余额情况决算表" sheetId="8" r:id="rId14"/>
    <sheet name="国有资本经营收入决算表" sheetId="26" r:id="rId15"/>
    <sheet name="国有资本经营支出决算表" sheetId="27" r:id="rId16"/>
    <sheet name="本级国有资本经营支出决算表" sheetId="29" r:id="rId17"/>
    <sheet name="对下安排转移支付的应当公开国有资本经营转移支付表" sheetId="30" r:id="rId18"/>
    <sheet name="社保基金收入决算表" sheetId="21" r:id="rId19"/>
    <sheet name="社保基金支出决算表" sheetId="5" r:id="rId20"/>
  </sheets>
  <definedNames>
    <definedName name="_xlnm._FilterDatabase" localSheetId="3" hidden="1">'一般公共预算本级支出决算表（功能分类）'!$A$4:$F$1314</definedName>
    <definedName name="_xlnm.Print_Area">#N/A</definedName>
    <definedName name="_xlnm.Print_Titles" localSheetId="11">政府性基金转移支付决算分项目表!$4:$4</definedName>
    <definedName name="_xlnm.Print_Titles">#N/A</definedName>
    <definedName name="_xlnm._FilterDatabase" localSheetId="9" hidden="1">政府性基金支出决算表!#REF!</definedName>
    <definedName name="_xlnm.Print_Titles" localSheetId="1">一般公共预算收入决算表!$4:$4</definedName>
    <definedName name="_xlnm.Print_Titles" localSheetId="3">'一般公共预算本级支出决算表（功能分类）'!$4:$4</definedName>
    <definedName name="_xlnm.Print_Titles" localSheetId="4">'一般公共预算本级基本支出决算表（经济分类）'!$4:$4</definedName>
    <definedName name="_xlnm.Print_Titles" localSheetId="5">'一般公共预算税收返还和转移支付决算表（分项目）'!$4:$4</definedName>
    <definedName name="_xlnm.Print_Titles" localSheetId="8">政府性基金收入决算表!$4:$4</definedName>
    <definedName name="_xlnm.Print_Titles" localSheetId="9">政府性基金支出决算表!#REF!</definedName>
    <definedName name="_xlnm.Print_Titles" localSheetId="10">政府性基金本级支出决算表!$4:$4</definedName>
  </definedNames>
  <calcPr calcId="144525"/>
</workbook>
</file>

<file path=xl/sharedStrings.xml><?xml version="1.0" encoding="utf-8"?>
<sst xmlns="http://schemas.openxmlformats.org/spreadsheetml/2006/main" count="1961" uniqueCount="1493">
  <si>
    <t>目 录</t>
  </si>
  <si>
    <t>1、一般公共预算收入决算表</t>
  </si>
  <si>
    <t>2、一般公共预算支出决算表</t>
  </si>
  <si>
    <t>3、一般公共预算本级支出决算表（功能分类）</t>
  </si>
  <si>
    <t>4、一般公共预算本级基本支出决算表（经济分类）</t>
  </si>
  <si>
    <t>5、一般公共预算税收返还和转移支付决算表（分项目）</t>
  </si>
  <si>
    <t>6、一般公共预算税收返还和转移支付决算表（分乡镇）</t>
  </si>
  <si>
    <t>7、政府一般债务限额和余额情况决算表</t>
  </si>
  <si>
    <t>8、政府性基金收入决算表</t>
  </si>
  <si>
    <t>9、政府性基金支出决算表</t>
  </si>
  <si>
    <t>10、政府性基金本级支出决算表</t>
  </si>
  <si>
    <t>11、政府性基金转移支付决算分项目表</t>
  </si>
  <si>
    <t>12、政府性基金转移支付决算分乡镇表</t>
  </si>
  <si>
    <t>13、政府专项债务限额和余额情况决算表</t>
  </si>
  <si>
    <t>14、国有资本经营收入决算表</t>
  </si>
  <si>
    <t>15、国有资本经营支出决算表</t>
  </si>
  <si>
    <t>16、本级国有资本经营支出决算表</t>
  </si>
  <si>
    <t>17、对下安排转移支付的应当公开国有资本经营转移支付表</t>
  </si>
  <si>
    <t>18、社会保险基金收入决算表</t>
  </si>
  <si>
    <t>19、社会保险基金支出决算表</t>
  </si>
  <si>
    <t>表1</t>
  </si>
  <si>
    <t>2022年度武冈市一般公共预算收入决算表</t>
  </si>
  <si>
    <t>单位：万元</t>
  </si>
  <si>
    <t>项目</t>
  </si>
  <si>
    <t>年初预算数</t>
  </si>
  <si>
    <t>预算数</t>
  </si>
  <si>
    <t>决算数</t>
  </si>
  <si>
    <t>完成预算%</t>
  </si>
  <si>
    <t>比上年增长%</t>
  </si>
  <si>
    <t>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</si>
  <si>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</si>
  <si>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</si>
  <si>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</si>
  <si>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</si>
  <si>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</si>
  <si>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</si>
  <si>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</si>
  <si>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</si>
  <si>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</si>
  <si>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</si>
  <si>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</si>
  <si>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</si>
  <si>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</si>
  <si>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</si>
  <si>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（二）非税收入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</si>
  <si>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</si>
  <si>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</si>
  <si>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</si>
  <si>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</si>
  <si>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</si>
  <si>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</si>
  <si>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</si>
  <si>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</si>
  <si>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一、本级一般公共预算收入</t>
  </si>
  <si>
    <t>二、上级补助收入</t>
  </si>
  <si>
    <t xml:space="preserve">      返还性收入</t>
  </si>
  <si>
    <t xml:space="preserve">      一般性转移支付收入</t>
  </si>
  <si>
    <t xml:space="preserve">      专项转移支付收入</t>
  </si>
  <si>
    <t>三、上年结余</t>
  </si>
  <si>
    <t xml:space="preserve">四、调入资金   </t>
  </si>
  <si>
    <t>五、债务转贷收入</t>
  </si>
  <si>
    <t>六、调入预算稳定调节基金</t>
  </si>
  <si>
    <t>一般公共预算收入合计</t>
  </si>
  <si>
    <t>注：完成预算%=决算数/预算数*100；比上年增长%=（决算数-上年决算数）/上年决算数*100，下同。</t>
  </si>
  <si>
    <t>表2</t>
  </si>
  <si>
    <t>2022年度武冈市一般公共预算支出决算表</t>
  </si>
  <si>
    <t>1、一般公共服务支出</t>
  </si>
  <si>
    <t>2、外交支出</t>
  </si>
  <si>
    <t>3、国防支出</t>
  </si>
  <si>
    <t>4、公共安全支出</t>
  </si>
  <si>
    <t>5、教育支出</t>
  </si>
  <si>
    <t>6、科学技术支出</t>
  </si>
  <si>
    <t>7、文化旅游体育与传媒支出</t>
  </si>
  <si>
    <t>8、社会保障和就业支出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</si>
  <si>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</si>
  <si>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</si>
  <si>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</si>
  <si>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</si>
  <si>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</si>
  <si>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</si>
  <si>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</si>
  <si>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16、金融支出</t>
  </si>
  <si>
    <t>17、援助其他地区支出</t>
  </si>
  <si>
    <t>18、自然资源海洋气象等</t>
  </si>
  <si>
    <t>19、住房保障支出</t>
  </si>
  <si>
    <t>20、粮油物资储备支出</t>
  </si>
  <si>
    <t>21、灾害防治及应急管理支出</t>
  </si>
  <si>
    <t>22、其他支出</t>
  </si>
  <si>
    <t>23、债务付息支出</t>
  </si>
  <si>
    <t>一、一般公共预算支出</t>
  </si>
  <si>
    <t>二、上解上级支出</t>
  </si>
  <si>
    <t>三、债务还本支出</t>
  </si>
  <si>
    <t>四、安排预算稳定调节基金</t>
  </si>
  <si>
    <t>五、结转下年支出</t>
  </si>
  <si>
    <t>一般公共预算支出合计</t>
  </si>
  <si>
    <t>表3</t>
  </si>
  <si>
    <t>2022年度武冈市一般公共预算本级支出决算功能分类明细表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</si>
  <si>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</si>
  <si>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</si>
  <si>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</si>
  <si>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</si>
  <si>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</si>
  <si>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</si>
  <si>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</si>
  <si>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</si>
  <si>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</si>
  <si>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</si>
  <si>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</si>
  <si>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</si>
  <si>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</si>
  <si>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</si>
  <si>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</si>
  <si>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</si>
  <si>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</si>
  <si>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</si>
  <si>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</si>
  <si>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</si>
  <si>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</si>
  <si>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</si>
  <si>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</si>
  <si>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</si>
  <si>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</si>
  <si>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</si>
  <si>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</si>
  <si>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</si>
  <si>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</si>
  <si>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</si>
  <si>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</si>
  <si>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</si>
  <si>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</si>
  <si>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</si>
  <si>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</si>
  <si>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</si>
  <si>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</si>
  <si>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</si>
  <si>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</si>
  <si>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</si>
  <si>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</si>
  <si>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</si>
  <si>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</si>
  <si>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</si>
  <si>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</si>
  <si>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</si>
  <si>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</si>
  <si>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</si>
  <si>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</si>
  <si>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</si>
  <si>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</si>
  <si>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</si>
  <si>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</si>
  <si>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</si>
  <si>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</si>
  <si>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</si>
  <si>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</si>
  <si>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</si>
  <si>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</si>
  <si>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</si>
  <si>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</si>
  <si>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</si>
  <si>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</si>
  <si>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</si>
  <si>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</si>
  <si>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</si>
  <si>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</si>
  <si>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</si>
  <si>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</si>
  <si>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</si>
  <si>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</si>
  <si>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</si>
  <si>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</si>
  <si>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</si>
  <si>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</si>
  <si>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</si>
  <si>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</si>
  <si>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</si>
  <si>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</si>
  <si>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</si>
  <si>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</si>
  <si>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</si>
  <si>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</si>
  <si>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</si>
  <si>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</si>
  <si>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</si>
  <si>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</si>
  <si>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</si>
  <si>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</si>
  <si>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</si>
  <si>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</si>
  <si>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</si>
  <si>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</si>
  <si>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</si>
  <si>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</si>
  <si>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</si>
  <si>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</si>
  <si>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</si>
  <si>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</si>
  <si>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</si>
  <si>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</si>
  <si>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</si>
  <si>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</si>
  <si>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</si>
  <si>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</si>
  <si>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</si>
  <si>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</si>
  <si>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</si>
  <si>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</si>
  <si>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</si>
  <si>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</si>
  <si>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</si>
  <si>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</si>
  <si>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</si>
  <si>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</si>
  <si>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</si>
  <si>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</si>
  <si>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</si>
  <si>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</si>
  <si>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</si>
  <si>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</si>
  <si>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</si>
  <si>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</si>
  <si>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</si>
  <si>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</si>
  <si>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</si>
  <si>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</si>
  <si>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</si>
  <si>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</si>
  <si>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</si>
  <si>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</si>
  <si>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</si>
  <si>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</si>
  <si>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</si>
  <si>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</si>
  <si>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</si>
  <si>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</si>
  <si>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</si>
  <si>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</si>
  <si>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</si>
  <si>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</si>
  <si>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</si>
  <si>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</si>
  <si>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</si>
  <si>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</si>
  <si>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</si>
  <si>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</si>
  <si>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</si>
  <si>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</si>
  <si>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</si>
  <si>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</si>
  <si>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</si>
  <si>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</si>
  <si>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</si>
  <si>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</si>
  <si>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</si>
  <si>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</si>
  <si>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</si>
  <si>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</si>
  <si>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</si>
  <si>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</si>
  <si>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</si>
  <si>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</si>
  <si>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</si>
  <si>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</si>
  <si>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</si>
  <si>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</si>
  <si>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</si>
  <si>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</si>
  <si>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</si>
  <si>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</si>
  <si>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</si>
  <si>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</si>
  <si>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</si>
  <si>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</si>
  <si>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</si>
  <si>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</si>
  <si>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</si>
  <si>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</si>
  <si>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</si>
  <si>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</si>
  <si>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</si>
  <si>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</si>
  <si>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</si>
  <si>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</si>
  <si>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</si>
  <si>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</si>
  <si>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</si>
  <si>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</si>
  <si>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</si>
  <si>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</si>
  <si>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</si>
  <si>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</si>
  <si>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</si>
  <si>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</si>
  <si>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</si>
  <si>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</si>
  <si>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</si>
  <si>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</si>
  <si>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</si>
  <si>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</si>
  <si>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</si>
  <si>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</si>
  <si>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</si>
  <si>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</si>
  <si>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</si>
  <si>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</si>
  <si>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</si>
  <si>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</si>
  <si>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</si>
  <si>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</si>
  <si>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</si>
  <si>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</si>
  <si>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</si>
  <si>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</si>
  <si>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</si>
  <si>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</si>
  <si>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</si>
  <si>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</si>
  <si>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</si>
  <si>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</si>
  <si>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</si>
  <si>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</si>
  <si>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</si>
  <si>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</si>
  <si>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</si>
  <si>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</si>
  <si>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</si>
  <si>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</si>
  <si>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</si>
  <si>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</si>
  <si>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</si>
  <si>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</si>
  <si>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</si>
  <si>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</si>
  <si>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</si>
  <si>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</si>
  <si>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</si>
  <si>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</si>
  <si>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</si>
  <si>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</si>
  <si>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</si>
  <si>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</si>
  <si>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</si>
  <si>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</si>
  <si>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</si>
  <si>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</si>
  <si>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</si>
  <si>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</si>
  <si>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</si>
  <si>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</si>
  <si>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</si>
  <si>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</si>
  <si>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</si>
  <si>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</si>
  <si>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</si>
  <si>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</si>
  <si>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</si>
  <si>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</si>
  <si>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</si>
  <si>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</si>
  <si>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</si>
  <si>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</si>
  <si>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</si>
  <si>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</si>
  <si>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</si>
  <si>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</si>
  <si>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</si>
  <si>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</si>
  <si>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</si>
  <si>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</si>
  <si>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</si>
  <si>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</si>
  <si>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</si>
  <si>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</si>
  <si>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</si>
  <si>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</si>
  <si>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</si>
  <si>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</si>
  <si>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</si>
  <si>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</si>
  <si>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</si>
  <si>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</si>
  <si>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</si>
  <si>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</si>
  <si>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</si>
  <si>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</si>
  <si>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</si>
  <si>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</si>
  <si>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</si>
  <si>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</si>
  <si>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</si>
  <si>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</si>
  <si>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</si>
  <si>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</si>
  <si>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</si>
  <si>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</si>
  <si>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</si>
  <si>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</si>
  <si>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</si>
  <si>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</si>
  <si>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</si>
  <si>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</si>
  <si>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</si>
  <si>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</si>
  <si>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</si>
  <si>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</si>
  <si>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</si>
  <si>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</si>
  <si>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</si>
  <si>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</si>
  <si>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</si>
  <si>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</si>
  <si>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</si>
  <si>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</si>
  <si>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</si>
  <si>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</si>
  <si>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</si>
  <si>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</si>
  <si>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</si>
  <si>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</si>
  <si>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</si>
  <si>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</si>
  <si>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</si>
  <si>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</si>
  <si>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</si>
  <si>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</si>
  <si>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</si>
  <si>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</si>
  <si>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</si>
  <si>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</si>
  <si>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</si>
  <si>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</si>
  <si>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</si>
  <si>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</si>
  <si>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</si>
  <si>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</si>
  <si>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</si>
  <si>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</si>
  <si>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</si>
  <si>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</si>
  <si>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</si>
  <si>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</si>
  <si>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</si>
  <si>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</si>
  <si>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</si>
  <si>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</si>
  <si>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</si>
  <si>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</si>
  <si>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</si>
  <si>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</si>
  <si>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</si>
  <si>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</si>
  <si>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</si>
  <si>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</si>
  <si>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</si>
  <si>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</si>
  <si>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</si>
  <si>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</si>
  <si>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</si>
  <si>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</si>
  <si>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</si>
  <si>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</si>
  <si>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</si>
  <si>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</si>
  <si>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</si>
  <si>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</si>
  <si>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</si>
  <si>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</si>
  <si>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</si>
  <si>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</si>
  <si>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</si>
  <si>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</si>
  <si>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</si>
  <si>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</si>
  <si>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</si>
  <si>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</si>
  <si>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</si>
  <si>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</si>
  <si>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</si>
  <si>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</si>
  <si>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</si>
  <si>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</si>
  <si>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</si>
  <si>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</si>
  <si>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</si>
  <si>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</si>
  <si>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</si>
  <si>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</si>
  <si>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</si>
  <si>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</si>
  <si>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</si>
  <si>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</si>
  <si>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</si>
  <si>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</si>
  <si>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</si>
  <si>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</si>
  <si>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</si>
  <si>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</si>
  <si>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</si>
  <si>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</si>
  <si>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</si>
  <si>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</si>
  <si>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</si>
  <si>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</si>
  <si>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</si>
  <si>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</si>
  <si>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</si>
  <si>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</si>
  <si>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</si>
  <si>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</si>
  <si>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</si>
  <si>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</si>
  <si>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</si>
  <si>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</si>
  <si>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</si>
  <si>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</si>
  <si>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</si>
  <si>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</si>
  <si>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</si>
  <si>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</si>
  <si>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</si>
  <si>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</si>
  <si>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</si>
  <si>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</si>
  <si>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</si>
  <si>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</si>
  <si>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</si>
  <si>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</si>
  <si>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</si>
  <si>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</si>
  <si>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</si>
  <si>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</si>
  <si>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</si>
  <si>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</si>
  <si>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</si>
  <si>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</si>
  <si>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</si>
  <si>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</si>
  <si>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</si>
  <si>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</si>
  <si>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</si>
  <si>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</si>
  <si>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</si>
  <si>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</si>
  <si>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</si>
  <si>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</si>
  <si>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</si>
  <si>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</si>
  <si>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</si>
  <si>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</si>
  <si>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</si>
  <si>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</si>
  <si>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</si>
  <si>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</si>
  <si>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</si>
  <si>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</si>
  <si>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</si>
  <si>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</si>
  <si>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</si>
  <si>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</si>
  <si>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</si>
  <si>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</si>
  <si>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</si>
  <si>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</si>
  <si>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</si>
  <si>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</si>
  <si>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</si>
  <si>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</si>
  <si>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</si>
  <si>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</si>
  <si>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</si>
  <si>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</si>
  <si>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</si>
  <si>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</si>
  <si>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</si>
  <si>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</si>
  <si>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</si>
  <si>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</si>
  <si>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</si>
  <si>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</si>
  <si>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</si>
  <si>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</si>
  <si>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</si>
  <si>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</si>
  <si>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</si>
  <si>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</si>
  <si>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</si>
  <si>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</si>
  <si>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</si>
  <si>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</si>
  <si>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</si>
  <si>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</si>
  <si>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</si>
  <si>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</si>
  <si>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</si>
  <si>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</si>
  <si>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</si>
  <si>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</si>
  <si>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</si>
  <si>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</si>
  <si>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</si>
  <si>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</si>
  <si>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</si>
  <si>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</si>
  <si>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</si>
  <si>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</si>
  <si>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</si>
  <si>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</si>
  <si>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</si>
  <si>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</si>
  <si>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</si>
  <si>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</si>
  <si>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</si>
  <si>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</si>
  <si>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</si>
  <si>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</si>
  <si>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</si>
  <si>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</si>
  <si>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</si>
  <si>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</si>
  <si>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</si>
  <si>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</si>
  <si>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</si>
  <si>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</si>
  <si>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</si>
  <si>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</si>
  <si>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</si>
  <si>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</si>
  <si>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</si>
  <si>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</si>
  <si>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</si>
  <si>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</si>
  <si>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</si>
  <si>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</si>
  <si>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</si>
  <si>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</si>
  <si>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</si>
  <si>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</si>
  <si>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</si>
  <si>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</si>
  <si>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</si>
  <si>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</si>
  <si>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</si>
  <si>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</si>
  <si>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</si>
  <si>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</si>
  <si>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</si>
  <si>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</si>
  <si>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</si>
  <si>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</si>
  <si>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</si>
  <si>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</si>
  <si>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</si>
  <si>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</si>
  <si>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</si>
  <si>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</si>
  <si>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</si>
  <si>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</si>
  <si>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</si>
  <si>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</si>
  <si>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</si>
  <si>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</si>
  <si>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</si>
  <si>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</si>
  <si>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</si>
  <si>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</si>
  <si>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</si>
  <si>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</si>
  <si>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</si>
  <si>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</si>
  <si>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</si>
  <si>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</si>
  <si>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</si>
  <si>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</si>
  <si>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</si>
  <si>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</si>
  <si>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</si>
  <si>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</si>
  <si>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</si>
  <si>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</si>
  <si>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</si>
  <si>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</si>
  <si>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</si>
  <si>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</si>
  <si>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</si>
  <si>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</si>
  <si>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</si>
  <si>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</si>
  <si>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</si>
  <si>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</si>
  <si>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</si>
  <si>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</si>
  <si>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</si>
  <si>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</si>
  <si>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</si>
  <si>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</si>
  <si>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</si>
  <si>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</si>
  <si>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</si>
  <si>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</si>
  <si>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</si>
  <si>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</si>
  <si>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</si>
  <si>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</si>
  <si>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</si>
  <si>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</si>
  <si>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</si>
  <si>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</si>
  <si>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</si>
  <si>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</si>
  <si>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</si>
  <si>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</si>
  <si>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</si>
  <si>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</si>
  <si>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</si>
  <si>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</si>
  <si>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</si>
  <si>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</si>
  <si>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</si>
  <si>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</si>
  <si>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</si>
  <si>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</si>
  <si>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</si>
  <si>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</si>
  <si>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</si>
  <si>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</si>
  <si>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</si>
  <si>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</si>
  <si>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</si>
  <si>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</si>
  <si>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</si>
  <si>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</si>
  <si>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</si>
  <si>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</si>
  <si>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</si>
  <si>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</si>
  <si>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</si>
  <si>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</si>
  <si>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</si>
  <si>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</si>
  <si>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</si>
  <si>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</si>
  <si>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</si>
  <si>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</si>
  <si>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</si>
  <si>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</si>
  <si>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</si>
  <si>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</si>
  <si>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</si>
  <si>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</si>
  <si>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</si>
  <si>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</si>
  <si>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</si>
  <si>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</si>
  <si>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</si>
  <si>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</si>
  <si>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</si>
  <si>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</si>
  <si>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</si>
  <si>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</si>
  <si>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</si>
  <si>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</si>
  <si>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</si>
  <si>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</si>
  <si>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</si>
  <si>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</si>
  <si>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</si>
  <si>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</si>
  <si>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</si>
  <si>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</si>
  <si>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</si>
  <si>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</si>
  <si>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</si>
  <si>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</si>
  <si>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</si>
  <si>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</si>
  <si>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</si>
  <si>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</si>
  <si>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</si>
  <si>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</si>
  <si>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</si>
  <si>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</si>
  <si>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</si>
  <si>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</si>
  <si>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</si>
  <si>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</si>
  <si>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</si>
  <si>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</si>
  <si>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</si>
  <si>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</si>
  <si>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</si>
  <si>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</si>
  <si>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</si>
  <si>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</si>
  <si>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</si>
  <si>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</si>
  <si>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</si>
  <si>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</si>
  <si>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</si>
  <si>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</si>
  <si>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</si>
  <si>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</si>
  <si>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</si>
  <si>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</si>
  <si>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</si>
  <si>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</si>
  <si>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</si>
  <si>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</si>
  <si>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</si>
  <si>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</si>
  <si>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</si>
  <si>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</si>
  <si>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</si>
  <si>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</si>
  <si>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</si>
  <si>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</si>
  <si>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</si>
  <si>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</si>
  <si>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</si>
  <si>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</si>
  <si>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</si>
  <si>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</si>
  <si>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</si>
  <si>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</si>
  <si>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</si>
  <si>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</si>
  <si>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</si>
  <si>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</si>
  <si>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</si>
  <si>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</si>
  <si>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</si>
  <si>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</si>
  <si>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</si>
  <si>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</si>
  <si>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</si>
  <si>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</si>
  <si>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</si>
  <si>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</si>
  <si>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</si>
  <si>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</si>
  <si>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</si>
  <si>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</si>
  <si>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</si>
  <si>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</si>
  <si>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</si>
  <si>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</si>
  <si>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</si>
  <si>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</si>
  <si>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</si>
  <si>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</si>
  <si>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</si>
  <si>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</si>
  <si>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</si>
  <si>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</si>
  <si>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</si>
  <si>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</si>
  <si>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</si>
  <si>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</si>
  <si>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</si>
  <si>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</si>
  <si>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</si>
  <si>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</si>
  <si>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</si>
  <si>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</si>
  <si>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</si>
  <si>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</si>
  <si>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</si>
  <si>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</si>
  <si>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</si>
  <si>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</si>
  <si>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</si>
  <si>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</si>
  <si>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</si>
  <si>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</si>
  <si>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</si>
  <si>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</si>
  <si>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</si>
  <si>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</si>
  <si>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</si>
  <si>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</si>
  <si>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</si>
  <si>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</si>
  <si>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</si>
  <si>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</si>
  <si>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</si>
  <si>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</si>
  <si>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</si>
  <si>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</si>
  <si>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</si>
  <si>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</si>
  <si>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</si>
  <si>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</si>
  <si>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</si>
  <si>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</si>
  <si>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</si>
  <si>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</si>
  <si>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</si>
  <si>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</si>
  <si>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</si>
  <si>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</si>
  <si>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</si>
  <si>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</si>
  <si>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</si>
  <si>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</si>
  <si>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</si>
  <si>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</si>
  <si>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</si>
  <si>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</si>
  <si>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</si>
  <si>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</si>
  <si>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</si>
  <si>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</si>
  <si>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</si>
  <si>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</si>
  <si>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</si>
  <si>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</si>
  <si>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</si>
  <si>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</si>
  <si>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</si>
  <si>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</si>
  <si>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</si>
  <si>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</si>
  <si>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</si>
  <si>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</si>
  <si>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</si>
  <si>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</si>
  <si>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</si>
  <si>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</si>
  <si>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</si>
  <si>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</si>
  <si>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</si>
  <si>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</si>
  <si>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</si>
  <si>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</si>
  <si>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</si>
  <si>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</si>
  <si>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</si>
  <si>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</si>
  <si>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</si>
  <si>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</si>
  <si>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</si>
  <si>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</si>
  <si>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</si>
  <si>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</si>
  <si>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</si>
  <si>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</si>
  <si>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</si>
  <si>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</si>
  <si>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</si>
  <si>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</si>
  <si>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</si>
  <si>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</si>
  <si>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</si>
  <si>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</si>
  <si>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</si>
  <si>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</si>
  <si>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</si>
  <si>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</si>
  <si>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</si>
  <si>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</si>
  <si>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</si>
  <si>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</si>
  <si>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</si>
  <si>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</si>
  <si>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</si>
  <si>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</si>
  <si>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</si>
  <si>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</si>
  <si>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</si>
  <si>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</si>
  <si>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</si>
  <si>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</si>
  <si>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</si>
  <si>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</si>
  <si>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</si>
  <si>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</si>
  <si>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</si>
  <si>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</si>
  <si>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</si>
  <si>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</si>
  <si>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</si>
  <si>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</si>
  <si>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</si>
  <si>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</si>
  <si>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</si>
  <si>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</si>
  <si>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</si>
  <si>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</si>
  <si>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</si>
  <si>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</si>
  <si>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</si>
  <si>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</si>
  <si>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</si>
  <si>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</si>
  <si>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</si>
  <si>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</si>
  <si>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</si>
  <si>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</si>
  <si>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</si>
  <si>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</si>
  <si>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</si>
  <si>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</si>
  <si>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</si>
  <si>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</si>
  <si>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</si>
  <si>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</si>
  <si>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</si>
  <si>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</si>
  <si>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</si>
  <si>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</si>
  <si>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</si>
  <si>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</si>
  <si>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</si>
  <si>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</si>
  <si>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</si>
  <si>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</si>
  <si>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</si>
  <si>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</si>
  <si>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</si>
  <si>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</si>
  <si>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</si>
  <si>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</si>
  <si>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</si>
  <si>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</si>
  <si>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</si>
  <si>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</si>
  <si>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</si>
  <si>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</si>
  <si>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</si>
  <si>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</si>
  <si>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</si>
  <si>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</si>
  <si>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</si>
  <si>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</si>
  <si>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</si>
  <si>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</si>
  <si>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</si>
  <si>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</si>
  <si>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</si>
  <si>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</si>
  <si>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</si>
  <si>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</si>
  <si>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</si>
  <si>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</si>
  <si>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</si>
  <si>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</si>
  <si>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</si>
  <si>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</si>
  <si>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</si>
  <si>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</si>
  <si>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</si>
  <si>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</si>
  <si>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</si>
  <si>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</si>
  <si>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</si>
  <si>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</si>
  <si>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</si>
  <si>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</si>
  <si>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</si>
  <si>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</si>
  <si>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</si>
  <si>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</si>
  <si>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</si>
  <si>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</si>
  <si>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</si>
  <si>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</si>
  <si>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</si>
  <si>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</si>
  <si>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</si>
  <si>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</si>
  <si>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</si>
  <si>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</si>
  <si>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</si>
  <si>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</si>
  <si>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</si>
  <si>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</si>
  <si>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</si>
  <si>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</si>
  <si>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</si>
  <si>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</si>
  <si>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</si>
  <si>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</si>
  <si>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</si>
  <si>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</si>
  <si>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</si>
  <si>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</si>
  <si>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</si>
  <si>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</si>
  <si>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</si>
  <si>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</si>
  <si>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</si>
  <si>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</si>
  <si>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</si>
  <si>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</si>
  <si>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</si>
  <si>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</si>
  <si>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</si>
  <si>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</si>
  <si>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</si>
  <si>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</si>
  <si>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</si>
  <si>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</si>
  <si>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</si>
  <si>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</si>
  <si>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</si>
  <si>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</si>
  <si>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</si>
  <si>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</si>
  <si>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</si>
  <si>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</si>
  <si>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</si>
  <si>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</si>
  <si>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</si>
  <si>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</si>
  <si>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</si>
  <si>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</si>
  <si>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表4</t>
  </si>
  <si>
    <t>2022年度武冈市一般公共预算(基本)支出经济分类决算表</t>
  </si>
  <si>
    <t>科目
编码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</si>
  <si>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</si>
  <si>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</si>
  <si>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</si>
  <si>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</si>
  <si>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</si>
  <si>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</si>
  <si>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</si>
  <si>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</si>
  <si>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</si>
  <si>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</si>
  <si>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</si>
  <si>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</si>
  <si>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</si>
  <si>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</si>
  <si>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</si>
  <si>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</si>
  <si>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</si>
  <si>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</si>
  <si>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</si>
  <si>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</si>
  <si>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</si>
  <si>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</si>
  <si>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</si>
  <si>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</si>
  <si>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</si>
  <si>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</si>
  <si>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</si>
  <si>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</si>
  <si>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</si>
  <si>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</si>
  <si>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</si>
  <si>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</si>
  <si>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</si>
  <si>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</si>
  <si>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</si>
  <si>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</si>
  <si>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</si>
  <si>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</si>
  <si>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</si>
  <si>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</si>
  <si>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</si>
  <si>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</si>
  <si>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</si>
  <si>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</si>
  <si>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</si>
  <si>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</si>
  <si>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</si>
  <si>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</si>
  <si>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</si>
  <si>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</si>
  <si>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</si>
  <si>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</si>
  <si>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</si>
  <si>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</si>
  <si>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</si>
  <si>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</si>
  <si>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</si>
  <si>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</si>
  <si>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</si>
  <si>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</si>
  <si>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表5</t>
  </si>
  <si>
    <t>2022年一般公共预算税收返还和转移支付决算表（分项目）</t>
  </si>
  <si>
    <t>一、税收返还性收入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</si>
  <si>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</si>
  <si>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</si>
  <si>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</si>
  <si>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</si>
  <si>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</si>
  <si>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</si>
  <si>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</si>
  <si>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</si>
  <si>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</si>
  <si>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</si>
  <si>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</si>
  <si>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</si>
  <si>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</si>
  <si>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</si>
  <si>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</si>
  <si>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</si>
  <si>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</si>
  <si>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</si>
  <si>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</si>
  <si>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</si>
  <si>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</si>
  <si>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</si>
  <si>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</si>
  <si>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</si>
  <si>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</si>
  <si>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</si>
  <si>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</si>
  <si>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</si>
  <si>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</si>
  <si>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</si>
  <si>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</si>
  <si>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</si>
  <si>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</si>
  <si>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</si>
  <si>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</si>
  <si>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</si>
  <si>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</si>
  <si>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</si>
  <si>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</si>
  <si>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</si>
  <si>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</si>
  <si>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</si>
  <si>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</si>
  <si>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</si>
  <si>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</si>
  <si>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</si>
  <si>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</si>
  <si>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</si>
  <si>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</si>
  <si>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</si>
  <si>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</si>
  <si>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</si>
  <si>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</si>
  <si>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</si>
  <si>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</si>
  <si>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</si>
  <si>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</si>
  <si>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</si>
  <si>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</si>
  <si>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</si>
  <si>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</si>
  <si>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</si>
  <si>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</si>
  <si>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</si>
  <si>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</si>
  <si>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</si>
  <si>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表6</t>
  </si>
  <si>
    <t>2022年一般公共预算税收返还和转移支付决算表（分乡镇）</t>
  </si>
  <si>
    <t>乡镇（街道）</t>
  </si>
  <si>
    <t>税收返还</t>
  </si>
  <si>
    <t>一般性转移支付</t>
  </si>
  <si>
    <t>专项转移支付</t>
  </si>
  <si>
    <t>合计</t>
  </si>
  <si>
    <t>说明：2022年武冈市没有对乡镇（街道）税收返还和转移支付补助。</t>
  </si>
  <si>
    <t>表7</t>
  </si>
  <si>
    <t>2022年度武冈市地方政府一般债务限额和余额情况决算表</t>
  </si>
  <si>
    <t>单位:万元</t>
  </si>
  <si>
    <t>一般债务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</si>
  <si>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</si>
  <si>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</si>
  <si>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</si>
  <si>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</si>
  <si>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</si>
  <si>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</si>
  <si>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本年地方政府债务(转贷)收入(预算数)</t>
  </si>
  <si>
    <t>本年地方政府债务还本支出(预算数)</t>
  </si>
  <si>
    <t>本年采用其他方式化解的债务本金</t>
  </si>
  <si>
    <t>年末地方政府债务余额</t>
  </si>
  <si>
    <t>本年地方政府债务付息额</t>
  </si>
  <si>
    <t>表8</t>
  </si>
  <si>
    <t>2022年度武冈市政府性基金收入决算表</t>
  </si>
  <si>
    <t>1、农网还贷资金收入</t>
  </si>
  <si>
    <t>2、海南省高等级公路车辆通行附加费收入</t>
  </si>
  <si>
    <t>3、港口建设费收入</t>
  </si>
  <si>
    <t>4、国家电影事业发展专项资金收入</t>
  </si>
  <si>
    <t>5、国有土地收益基金收入</t>
  </si>
  <si>
    <t>6、农业土地开发资金收入</t>
  </si>
  <si>
    <t>7、国有土地使用权出让收入</t>
  </si>
  <si>
    <t>8、大中型水库库区基金收入</t>
  </si>
  <si>
    <t>9、彩票公益金收入</t>
  </si>
  <si>
    <t>10、城市基础设施配套费收入</t>
  </si>
  <si>
    <t>11、小型水库移民扶助基金收入</t>
  </si>
  <si>
    <t>12、国家重大水利工程建设基金收入</t>
  </si>
  <si>
    <t>13、车辆通行费</t>
  </si>
  <si>
    <t>14、污水处理费收入</t>
  </si>
  <si>
    <t>15、彩票发行机构和彩票销售机构的业务费用</t>
  </si>
  <si>
    <t>16、其他政府性基金收入</t>
  </si>
  <si>
    <t>17、专项债券对应项目专项收入</t>
  </si>
  <si>
    <t>一、政府性基金本年收入</t>
  </si>
  <si>
    <t>二、政府性基金上级补助收入</t>
  </si>
  <si>
    <t>1、专项拨款补助</t>
  </si>
  <si>
    <t>2、抗疫特别国债转移支付收入</t>
  </si>
  <si>
    <t>三、地方政府专项债务转贷收入</t>
  </si>
  <si>
    <t>四、政府性基金上年结余</t>
  </si>
  <si>
    <t>收入合计</t>
  </si>
  <si>
    <t>表9</t>
  </si>
  <si>
    <t>2022年度武冈市政府性基金支出决算表</t>
  </si>
  <si>
    <t>1、文化旅游体育与传媒支出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</si>
  <si>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</si>
  <si>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</si>
  <si>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</si>
  <si>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2、社会保障和就业支出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</si>
  <si>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</si>
  <si>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</si>
  <si>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</si>
  <si>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3、节能环保支出</t>
  </si>
  <si>
    <t xml:space="preserve">    可再生能源电价附加收入安排的支出</t>
  </si>
  <si>
    <t xml:space="preserve">    废弃电器电子产品处理基金支出</t>
  </si>
  <si>
    <t>4、城乡社区支出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</si>
  <si>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</si>
  <si>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</si>
  <si>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</si>
  <si>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</si>
  <si>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</si>
  <si>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</si>
  <si>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</si>
  <si>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</si>
  <si>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</si>
  <si>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</si>
  <si>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5、农林水支出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</si>
  <si>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</si>
  <si>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</si>
  <si>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</si>
  <si>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</si>
  <si>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</si>
  <si>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6、交通运输支出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</si>
  <si>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</si>
  <si>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</si>
  <si>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</si>
  <si>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</si>
  <si>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</si>
  <si>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</si>
  <si>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</si>
  <si>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</si>
  <si>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</si>
  <si>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</si>
  <si>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7、资源勘探工业信息等支出</t>
  </si>
  <si>
    <t xml:space="preserve">    农网还贷资金支出</t>
  </si>
  <si>
    <t>8、其他支出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</si>
  <si>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</si>
  <si>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</si>
  <si>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</si>
  <si>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9、债务付息支出</t>
  </si>
  <si>
    <t>10、债务发行费用支出</t>
  </si>
  <si>
    <t>11、抗疫特别国债安排的支出</t>
  </si>
  <si>
    <t>一、政府性基金本年支出</t>
  </si>
  <si>
    <t>二、政府性基金上解支出</t>
  </si>
  <si>
    <t>三、调出资金</t>
  </si>
  <si>
    <t>四、债务还本支出</t>
  </si>
  <si>
    <t>表10</t>
  </si>
  <si>
    <t>2022年政府性基金本级支出决算表</t>
  </si>
  <si>
    <t xml:space="preserve">    移民补助</t>
  </si>
  <si>
    <t xml:space="preserve">    基础设施建设和经济发展</t>
  </si>
  <si>
    <t xml:space="preserve">    征地和拆迁补偿支出</t>
  </si>
  <si>
    <t xml:space="preserve">    农村基础设施建设支出</t>
  </si>
  <si>
    <t xml:space="preserve">    补助被征地农民支出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</si>
  <si>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</si>
  <si>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</si>
  <si>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</si>
  <si>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  其他城市基础设施配套费安排的支出</t>
  </si>
  <si>
    <t xml:space="preserve">    污水处理设施建设和运营</t>
  </si>
  <si>
    <t xml:space="preserve">    其他地方自行试点项目收益专项债券收入安排的支出  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</si>
  <si>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</si>
  <si>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</si>
  <si>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</si>
  <si>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</si>
  <si>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</si>
  <si>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</si>
  <si>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  国有土地使用权出让金债务付息支出</t>
  </si>
  <si>
    <t>抗疫特别国债安排的支出</t>
  </si>
  <si>
    <t>政府性基金本年支出</t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</si>
  <si>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11</t>
    </r>
  </si>
  <si>
    <t>2022年政府性基金转移支付决算分项目表</t>
  </si>
  <si>
    <t xml:space="preserve"> 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</si>
  <si>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</si>
  <si>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</si>
  <si>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年初预算数</t>
    </r>
  </si>
  <si>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</si>
  <si>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完成预算</t>
    </r>
    <r>
      <rPr>
        <b/>
        <sz val="11"/>
        <rFont val="Times New Roman"/>
        <charset val="134"/>
      </rPr>
      <t>%</t>
    </r>
  </si>
  <si>
    <r>
      <rPr>
        <b/>
        <sz val="11"/>
        <rFont val="宋体"/>
        <charset val="134"/>
      </rPr>
      <t>比上年增长</t>
    </r>
    <r>
      <rPr>
        <b/>
        <sz val="11"/>
        <rFont val="Times New Roman"/>
        <charset val="134"/>
      </rPr>
      <t>%</t>
    </r>
  </si>
  <si>
    <t>核电站乏燃料处理处置基金收入</t>
  </si>
  <si>
    <t>国家电影事业发展专项资金收入</t>
  </si>
  <si>
    <t>旅游发展基金收入</t>
  </si>
  <si>
    <t>大中型水库移民后期扶持基金收入</t>
  </si>
  <si>
    <t>小型水库移民扶助基金收入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</si>
  <si>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</si>
  <si>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</si>
  <si>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</si>
  <si>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</si>
  <si>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农业土地开发资金收入</t>
  </si>
  <si>
    <t>城市基础设施配套费收入</t>
  </si>
  <si>
    <t>污水处理费收入</t>
  </si>
  <si>
    <t>大中型水库库区基金收入</t>
  </si>
  <si>
    <t>三峡水库库区基金收入</t>
  </si>
  <si>
    <t>国家重大水利工程建设基金收入</t>
  </si>
  <si>
    <t>海南省高等级公路车辆通行附加费相关收入</t>
  </si>
  <si>
    <t>车辆通行费相关收入</t>
  </si>
  <si>
    <t>港口建设费收入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</si>
  <si>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</si>
  <si>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</si>
  <si>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</si>
  <si>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</si>
  <si>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</si>
  <si>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</si>
  <si>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</si>
  <si>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</si>
  <si>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</si>
  <si>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>抗疫特别国债收入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</si>
  <si>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支出总计</t>
    </r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</si>
  <si>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12</t>
    </r>
  </si>
  <si>
    <t>政府性基金转移支付决算分乡镇（街道）表</t>
  </si>
  <si>
    <t>……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</si>
  <si>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计</t>
    </r>
  </si>
  <si>
    <t>说明：2022年武冈市没有对乡镇（街道）政府性基金转移支付补助决算。</t>
  </si>
  <si>
    <t>表13</t>
  </si>
  <si>
    <t>2022年度武冈市地方政府专项债务限额和余额情况决算表</t>
  </si>
  <si>
    <t>专项债务</t>
  </si>
  <si>
    <t>小计</t>
  </si>
  <si>
    <t>专项债券</t>
  </si>
  <si>
    <t>其他专项债务</t>
  </si>
  <si>
    <t>本年地方政府债务(转贷)收入</t>
  </si>
  <si>
    <t>本年地方政府债务还本支出</t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</si>
  <si>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14</t>
    </r>
  </si>
  <si>
    <t>2022年度武冈市国有资本经营收入决算表</t>
  </si>
  <si>
    <r>
      <rPr>
        <b/>
        <sz val="11"/>
        <rFont val="宋体"/>
        <charset val="134"/>
      </rPr>
      <t>决算数</t>
    </r>
  </si>
  <si>
    <r>
      <rPr>
        <sz val="11"/>
        <rFont val="宋体"/>
        <charset val="134"/>
      </rPr>
      <t>一、利润收入</t>
    </r>
  </si>
  <si>
    <r>
      <rPr>
        <sz val="11"/>
        <rFont val="宋体"/>
        <charset val="134"/>
      </rPr>
      <t>二、股利、股息收入</t>
    </r>
  </si>
  <si>
    <r>
      <rPr>
        <sz val="11"/>
        <rFont val="宋体"/>
        <charset val="134"/>
      </rPr>
      <t>三、产权转让收入</t>
    </r>
  </si>
  <si>
    <r>
      <rPr>
        <sz val="11"/>
        <rFont val="宋体"/>
        <charset val="134"/>
      </rPr>
      <t>四、清算收入</t>
    </r>
  </si>
  <si>
    <r>
      <rPr>
        <sz val="11"/>
        <rFont val="宋体"/>
        <charset val="134"/>
      </rPr>
      <t>五、其他国有资本经营预算收入</t>
    </r>
  </si>
  <si>
    <r>
      <rPr>
        <b/>
        <sz val="11"/>
        <rFont val="宋体"/>
        <charset val="134"/>
      </rPr>
      <t>本级收入合计</t>
    </r>
  </si>
  <si>
    <r>
      <rPr>
        <b/>
        <sz val="11"/>
        <rFont val="宋体"/>
        <charset val="134"/>
      </rPr>
      <t>转移性收入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</si>
  <si>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</si>
  <si>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国有资本经营预算上解收入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</si>
  <si>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上年结转结余收入</t>
    </r>
  </si>
  <si>
    <r>
      <rPr>
        <b/>
        <sz val="11"/>
        <rFont val="宋体"/>
        <charset val="134"/>
      </rPr>
      <t>收入总计</t>
    </r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</si>
  <si>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15</t>
    </r>
  </si>
  <si>
    <t>2022年度武冈市国有资本经营支出决算表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</si>
  <si>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</si>
  <si>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一、补充全国社会保障基金</t>
    </r>
  </si>
  <si>
    <r>
      <rPr>
        <sz val="11"/>
        <rFont val="宋体"/>
        <charset val="134"/>
      </rPr>
      <t>二、解决历史遗留问题及改革成本支出</t>
    </r>
  </si>
  <si>
    <r>
      <rPr>
        <sz val="11"/>
        <rFont val="宋体"/>
        <charset val="134"/>
      </rPr>
      <t>三、国有企业资本金注入</t>
    </r>
  </si>
  <si>
    <r>
      <rPr>
        <sz val="11"/>
        <rFont val="宋体"/>
        <charset val="134"/>
      </rPr>
      <t>四、国有企业政策性补贴</t>
    </r>
  </si>
  <si>
    <t>五、其他国有资本经营预算支出</t>
  </si>
  <si>
    <r>
      <rPr>
        <b/>
        <sz val="11"/>
        <rFont val="黑体"/>
        <charset val="134"/>
      </rPr>
      <t>本级支出合计</t>
    </r>
  </si>
  <si>
    <r>
      <rPr>
        <b/>
        <sz val="11"/>
        <rFont val="黑体"/>
        <charset val="134"/>
      </rPr>
      <t>转移性支出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</si>
  <si>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国有资本经营预算转移支付支出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</si>
  <si>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国有资本经营预算上解支出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</si>
  <si>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国有资本经营预算调出资金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</si>
  <si>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年终结转结余</t>
    </r>
  </si>
  <si>
    <r>
      <rPr>
        <b/>
        <sz val="11"/>
        <rFont val="黑体"/>
        <charset val="134"/>
      </rPr>
      <t>支出总计</t>
    </r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</si>
  <si>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16</t>
    </r>
  </si>
  <si>
    <t>2022年度武冈市本级国有资本经营支出决算表</t>
  </si>
  <si>
    <r>
      <rPr>
        <b/>
        <sz val="11"/>
        <rFont val="宋体"/>
        <charset val="134"/>
      </rPr>
      <t>功能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科目</t>
    </r>
  </si>
  <si>
    <t xml:space="preserve">    补充全国社会保障基金</t>
  </si>
  <si>
    <t xml:space="preserve">    国有资本经营预算补充社保基金支出</t>
  </si>
  <si>
    <t>国有资本经营预算支出</t>
  </si>
  <si>
    <t xml:space="preserve">    解决历史遗留问题及改革成本支出</t>
  </si>
  <si>
    <t xml:space="preserve">    国有企业退休人员社会化管理补助支出</t>
  </si>
  <si>
    <t xml:space="preserve">    其他解决历史遗留问题及改革成本支出</t>
  </si>
  <si>
    <t>国有企业资本金注入</t>
  </si>
  <si>
    <t>国有企业政策性补贴</t>
  </si>
  <si>
    <t>其他国有资本经营预算支出</t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</si>
  <si>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17</t>
    </r>
  </si>
  <si>
    <t>对下安排转移支付的应当公开国有资本经营转移支付表</t>
  </si>
  <si>
    <t>说明：2022年武冈市无对下安排转移支付的应当公开国有资本经营转移支付。</t>
  </si>
  <si>
    <t>表18</t>
  </si>
  <si>
    <t>2022年度武冈市社会保险基金收入决算表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</si>
  <si>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</si>
  <si>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</si>
  <si>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</si>
  <si>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</si>
  <si>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</si>
  <si>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</si>
  <si>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</si>
  <si>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</si>
  <si>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社会保险基金收入合计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</si>
  <si>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</si>
  <si>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</si>
  <si>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</si>
  <si>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</si>
  <si>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</si>
  <si>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</si>
  <si>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</si>
  <si>
    <t>表19</t>
  </si>
  <si>
    <t>2022年度武冈市社会保险基金支出决算表</t>
  </si>
  <si>
    <t>一、社会保险基金支出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</si>
  <si>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</si>
  <si>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</si>
  <si>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</si>
  <si>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</si>
  <si>
    <t>二、本年收支结余</t>
  </si>
  <si>
    <t>三、年末滚存结余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</si>
</sst>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方正小标宋_GBK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sz val="16"/>
      <name val="方正小标宋_GBK"/>
      <charset val="134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8"/>
      <name val="宋体"/>
      <charset val="134"/>
    </font>
    <font>
      <b/>
      <sz val="20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" fillId="0" borderId="0"/>
    <xf numFmtId="0" fontId="39" fillId="1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3" borderId="13" applyNumberFormat="0" applyAlignment="0" applyProtection="0">
      <alignment vertical="center"/>
    </xf>
    <xf numFmtId="0" fontId="49" fillId="13" borderId="9" applyNumberFormat="0" applyAlignment="0" applyProtection="0">
      <alignment vertical="center"/>
    </xf>
    <xf numFmtId="0" fontId="50" fillId="14" borderId="14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0" xfId="54" applyNumberFormat="1" applyFont="1" applyFill="1" applyBorder="1" applyAlignment="1" applyProtection="1">
      <alignment horizontal="left" vertical="center"/>
    </xf>
    <xf numFmtId="2" fontId="11" fillId="0" borderId="0" xfId="0" applyNumberFormat="1" applyFont="1" applyFill="1" applyAlignment="1" applyProtection="1">
      <alignment horizontal="center" vertical="center"/>
    </xf>
    <xf numFmtId="2" fontId="1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 applyProtection="1">
      <alignment horizontal="left"/>
    </xf>
    <xf numFmtId="2" fontId="14" fillId="0" borderId="0" xfId="0" applyNumberFormat="1" applyFont="1" applyFill="1" applyBorder="1" applyAlignment="1"/>
    <xf numFmtId="2" fontId="14" fillId="0" borderId="0" xfId="0" applyNumberFormat="1" applyFont="1" applyFill="1" applyAlignment="1" applyProtection="1">
      <alignment horizontal="left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2" fontId="16" fillId="0" borderId="1" xfId="0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2" fontId="17" fillId="0" borderId="1" xfId="0" applyNumberFormat="1" applyFont="1" applyFill="1" applyBorder="1" applyAlignment="1" applyProtection="1">
      <alignment vertical="center" wrapText="1"/>
    </xf>
    <xf numFmtId="2" fontId="17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 applyProtection="1">
      <alignment vertical="center" wrapText="1"/>
    </xf>
    <xf numFmtId="176" fontId="13" fillId="0" borderId="1" xfId="55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 indent="3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2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0" fontId="1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5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0" fontId="9" fillId="0" borderId="0" xfId="0" applyNumberFormat="1" applyFont="1" applyFill="1" applyAlignment="1"/>
    <xf numFmtId="10" fontId="1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/>
    <xf numFmtId="10" fontId="15" fillId="0" borderId="0" xfId="0" applyNumberFormat="1" applyFont="1" applyFill="1" applyAlignment="1">
      <alignment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5" fillId="0" borderId="1" xfId="49" applyFont="1" applyFill="1" applyBorder="1" applyAlignment="1">
      <alignment vertical="center"/>
    </xf>
    <xf numFmtId="0" fontId="13" fillId="0" borderId="1" xfId="49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/>
    <xf numFmtId="1" fontId="13" fillId="0" borderId="1" xfId="49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2" fontId="22" fillId="0" borderId="0" xfId="0" applyNumberFormat="1" applyFont="1" applyFill="1" applyAlignment="1" applyProtection="1">
      <alignment horizontal="center" vertical="center"/>
    </xf>
    <xf numFmtId="2" fontId="14" fillId="0" borderId="0" xfId="0" applyNumberFormat="1" applyFont="1" applyFill="1" applyAlignment="1" applyProtection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Alignment="1"/>
    <xf numFmtId="49" fontId="18" fillId="0" borderId="0" xfId="55" applyNumberFormat="1" applyFont="1" applyFill="1" applyAlignment="1">
      <alignment horizontal="center" vertical="center"/>
    </xf>
    <xf numFmtId="0" fontId="24" fillId="0" borderId="0" xfId="55" applyNumberFormat="1" applyFont="1" applyFill="1" applyAlignment="1">
      <alignment horizontal="center" vertical="center"/>
    </xf>
    <xf numFmtId="10" fontId="18" fillId="0" borderId="0" xfId="55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7" fillId="0" borderId="6" xfId="55" applyNumberFormat="1" applyFont="1" applyFill="1" applyBorder="1" applyAlignment="1">
      <alignment horizontal="center" vertical="center"/>
    </xf>
    <xf numFmtId="49" fontId="20" fillId="0" borderId="6" xfId="55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49" fontId="20" fillId="0" borderId="6" xfId="55" applyNumberFormat="1" applyFont="1" applyFill="1" applyBorder="1" applyAlignment="1">
      <alignment horizontal="left" vertical="center" wrapText="1"/>
    </xf>
    <xf numFmtId="49" fontId="20" fillId="0" borderId="1" xfId="55" applyNumberFormat="1" applyFont="1" applyFill="1" applyBorder="1" applyAlignment="1">
      <alignment horizontal="left" vertical="center"/>
    </xf>
    <xf numFmtId="0" fontId="20" fillId="0" borderId="1" xfId="17" applyNumberFormat="1" applyFont="1" applyFill="1" applyBorder="1" applyAlignment="1" applyProtection="1">
      <alignment horizontal="left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49" fontId="17" fillId="0" borderId="1" xfId="55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10" fontId="25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7" fillId="0" borderId="4" xfId="22" applyNumberFormat="1" applyFont="1" applyFill="1" applyBorder="1" applyAlignment="1">
      <alignment horizontal="center" vertical="center" wrapText="1"/>
    </xf>
    <xf numFmtId="0" fontId="27" fillId="0" borderId="5" xfId="2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8" fillId="2" borderId="0" xfId="0" applyFont="1" applyFill="1" applyAlignment="1"/>
    <xf numFmtId="0" fontId="0" fillId="0" borderId="0" xfId="0" applyFill="1" applyAlignment="1">
      <alignment horizontal="left"/>
    </xf>
    <xf numFmtId="0" fontId="20" fillId="0" borderId="0" xfId="0" applyFont="1" applyFill="1" applyAlignment="1"/>
    <xf numFmtId="0" fontId="0" fillId="0" borderId="0" xfId="0" applyFill="1" applyAlignment="1"/>
    <xf numFmtId="10" fontId="0" fillId="0" borderId="0" xfId="0" applyNumberFormat="1" applyFill="1" applyAlignment="1"/>
    <xf numFmtId="0" fontId="0" fillId="2" borderId="0" xfId="0" applyFill="1" applyAlignment="1"/>
    <xf numFmtId="0" fontId="20" fillId="2" borderId="0" xfId="0" applyFont="1" applyFill="1" applyAlignment="1"/>
    <xf numFmtId="10" fontId="0" fillId="2" borderId="0" xfId="0" applyNumberFormat="1" applyFill="1" applyAlignment="1"/>
    <xf numFmtId="0" fontId="3" fillId="2" borderId="0" xfId="0" applyNumberFormat="1" applyFont="1" applyFill="1" applyAlignment="1" applyProtection="1">
      <alignment horizontal="center" vertical="center"/>
    </xf>
    <xf numFmtId="10" fontId="3" fillId="2" borderId="0" xfId="0" applyNumberFormat="1" applyFont="1" applyFill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10" fontId="1" fillId="2" borderId="0" xfId="0" applyNumberFormat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10" fontId="26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0" fontId="28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22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0" fontId="29" fillId="2" borderId="1" xfId="0" applyNumberFormat="1" applyFont="1" applyFill="1" applyBorder="1" applyAlignment="1">
      <alignment horizontal="center" vertical="center"/>
    </xf>
    <xf numFmtId="0" fontId="6" fillId="0" borderId="1" xfId="22" applyNumberFormat="1" applyFont="1" applyFill="1" applyBorder="1" applyAlignment="1">
      <alignment horizontal="center" vertical="center" wrapText="1"/>
    </xf>
    <xf numFmtId="0" fontId="7" fillId="0" borderId="1" xfId="22" applyNumberFormat="1" applyFont="1" applyFill="1" applyBorder="1" applyAlignment="1">
      <alignment horizontal="center" vertical="center"/>
    </xf>
    <xf numFmtId="0" fontId="28" fillId="0" borderId="0" xfId="0" applyFont="1" applyFill="1" applyAlignment="1"/>
    <xf numFmtId="0" fontId="3" fillId="0" borderId="0" xfId="0" applyNumberFormat="1" applyFont="1" applyFill="1" applyAlignment="1" applyProtection="1">
      <alignment horizontal="center" vertical="center"/>
    </xf>
    <xf numFmtId="1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0" fontId="1" fillId="0" borderId="0" xfId="0" applyNumberFormat="1" applyFont="1" applyFill="1" applyBorder="1" applyAlignment="1" applyProtection="1">
      <alignment vertical="center"/>
    </xf>
    <xf numFmtId="10" fontId="2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0" fontId="2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left" vertical="center" wrapText="1"/>
    </xf>
    <xf numFmtId="0" fontId="6" fillId="0" borderId="1" xfId="22" applyNumberFormat="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left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left" vertical="center" wrapText="1" shrinkToFit="1"/>
    </xf>
    <xf numFmtId="0" fontId="6" fillId="0" borderId="1" xfId="52" applyFont="1" applyFill="1" applyBorder="1" applyAlignment="1">
      <alignment horizontal="center" vertical="center" wrapText="1" shrinkToFit="1"/>
    </xf>
    <xf numFmtId="0" fontId="2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10" fontId="20" fillId="0" borderId="0" xfId="0" applyNumberFormat="1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4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10" fontId="3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0" fontId="4" fillId="0" borderId="0" xfId="0" applyNumberFormat="1" applyFont="1" applyFill="1" applyBorder="1" applyAlignment="1" applyProtection="1">
      <alignment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4" xfId="0" applyNumberFormat="1" applyFont="1" applyFill="1" applyBorder="1" applyAlignment="1" applyProtection="1">
      <alignment horizontal="center" vertical="center" wrapText="1"/>
    </xf>
    <xf numFmtId="10" fontId="3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0" fontId="4" fillId="0" borderId="1" xfId="0" applyNumberFormat="1" applyFont="1" applyFill="1" applyBorder="1" applyAlignment="1"/>
    <xf numFmtId="0" fontId="1" fillId="3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/>
    <xf numFmtId="10" fontId="1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 applyProtection="1">
      <alignment horizontal="center" vertical="center"/>
    </xf>
    <xf numFmtId="10" fontId="29" fillId="0" borderId="1" xfId="0" applyNumberFormat="1" applyFont="1" applyBorder="1" applyAlignment="1">
      <alignment horizontal="center" vertical="center" wrapText="1"/>
    </xf>
    <xf numFmtId="10" fontId="2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/>
    <xf numFmtId="10" fontId="4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0" fontId="16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10" fontId="3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2011年全省结算汇总表2012(1).03.28定稿 2 2 2" xfId="52"/>
    <cellStyle name="常规 4" xfId="53"/>
    <cellStyle name="常规 7" xfId="54"/>
    <cellStyle name="常规 2" xfId="55"/>
  </cellStyles>
  <dxfs count="1">
    <dxf>
      <font>
        <b val="0"/>
        <i val="0"/>
        <strike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topLeftCell="A4" workbookViewId="0">
      <selection activeCell="C20" sqref="C20"/>
    </sheetView>
  </sheetViews>
  <sheetFormatPr defaultColWidth="9" defaultRowHeight="13.5"/>
  <cols>
    <col min="1" max="1" width="70.625" customWidth="1"/>
  </cols>
  <sheetData>
    <row r="1" ht="44" customHeight="1" spans="1:1">
      <c r="A1" s="246" t="s">
        <v>0</v>
      </c>
    </row>
    <row r="2" ht="30" customHeight="1" spans="1:1">
      <c r="A2" s="247" t="s">
        <v>1</v>
      </c>
    </row>
    <row r="3" ht="30" customHeight="1" spans="1:1">
      <c r="A3" s="247" t="s">
        <v>2</v>
      </c>
    </row>
    <row r="4" ht="30" customHeight="1" spans="1:1">
      <c r="A4" s="247" t="s">
        <v>3</v>
      </c>
    </row>
    <row r="5" ht="30" customHeight="1" spans="1:1">
      <c r="A5" s="247" t="s">
        <v>4</v>
      </c>
    </row>
    <row r="6" ht="30" customHeight="1" spans="1:1">
      <c r="A6" s="247" t="s">
        <v>5</v>
      </c>
    </row>
    <row r="7" ht="30" customHeight="1" spans="1:1">
      <c r="A7" s="247" t="s">
        <v>6</v>
      </c>
    </row>
    <row r="8" ht="30" customHeight="1" spans="1:1">
      <c r="A8" s="247" t="s">
        <v>7</v>
      </c>
    </row>
    <row r="9" ht="30" customHeight="1" spans="1:1">
      <c r="A9" s="247" t="s">
        <v>8</v>
      </c>
    </row>
    <row r="10" ht="30" customHeight="1" spans="1:1">
      <c r="A10" s="247" t="s">
        <v>9</v>
      </c>
    </row>
    <row r="11" ht="30" customHeight="1" spans="1:1">
      <c r="A11" s="247" t="s">
        <v>10</v>
      </c>
    </row>
    <row r="12" ht="30" customHeight="1" spans="1:1">
      <c r="A12" s="247" t="s">
        <v>11</v>
      </c>
    </row>
    <row r="13" ht="30" customHeight="1" spans="1:1">
      <c r="A13" s="247" t="s">
        <v>12</v>
      </c>
    </row>
    <row r="14" ht="30" customHeight="1" spans="1:1">
      <c r="A14" s="247" t="s">
        <v>13</v>
      </c>
    </row>
    <row r="15" ht="30" customHeight="1" spans="1:1">
      <c r="A15" s="247" t="s">
        <v>14</v>
      </c>
    </row>
    <row r="16" ht="30" customHeight="1" spans="1:1">
      <c r="A16" s="247" t="s">
        <v>15</v>
      </c>
    </row>
    <row r="17" ht="30" customHeight="1" spans="1:1">
      <c r="A17" s="247" t="s">
        <v>16</v>
      </c>
    </row>
    <row r="18" ht="30" customHeight="1" spans="1:1">
      <c r="A18" s="247" t="s">
        <v>17</v>
      </c>
    </row>
    <row r="19" ht="30" customHeight="1" spans="1:1">
      <c r="A19" s="247" t="s">
        <v>18</v>
      </c>
    </row>
    <row r="20" ht="30" customHeight="1" spans="1:1">
      <c r="A20" s="247" t="s">
        <v>19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workbookViewId="0">
      <selection activeCell="C20" sqref="C20"/>
    </sheetView>
  </sheetViews>
  <sheetFormatPr defaultColWidth="12.125" defaultRowHeight="15.6" customHeight="1" outlineLevelCol="5"/>
  <cols>
    <col min="1" max="1" width="30.75" style="1" customWidth="1"/>
    <col min="2" max="4" width="11.75" style="1" customWidth="1"/>
    <col min="5" max="5" width="11.75" style="234" customWidth="1"/>
    <col min="6" max="6" width="12.625" style="234" customWidth="1"/>
    <col min="7" max="241" width="12.125" style="1" customWidth="1"/>
    <col min="242" max="16384" width="12.125" style="1"/>
  </cols>
  <sheetData>
    <row r="1" customHeight="1" spans="1:1">
      <c r="A1" s="1" t="s">
        <v>20</v>
      </c>
    </row>
    <row r="2" ht="40" customHeight="1" spans="1:6">
      <c r="A2" s="155" t="s">
        <v>21</v>
      </c>
      <c r="B2" s="155"/>
      <c r="C2" s="155"/>
      <c r="D2" s="155"/>
      <c r="E2" s="156"/>
      <c r="F2" s="156"/>
    </row>
    <row r="3" ht="28" customHeight="1" spans="3:6">
      <c r="C3" s="80"/>
      <c r="F3" s="235" t="s">
        <v>22</v>
      </c>
    </row>
    <row r="4" ht="30" customHeight="1" spans="1:6">
      <c r="A4" s="6" t="s">
        <v>23</v>
      </c>
      <c r="B4" s="6" t="s">
        <v>24</v>
      </c>
      <c r="C4" s="7" t="s">
        <v>25</v>
      </c>
      <c r="D4" s="236" t="s">
        <v>26</v>
      </c>
      <c r="E4" s="237" t="s">
        <v>27</v>
      </c>
      <c r="F4" s="237" t="s">
        <v>28</v>
      </c>
    </row>
    <row r="5" ht="30" customHeight="1" spans="1:6">
      <c r="A5" s="238" t="s">
        <v>29</v>
      </c>
      <c r="B5" s="114">
        <f>SUM(B6:B19)</f>
        <v>62500</v>
      </c>
      <c r="C5" s="114">
        <f>SUM(C6:C19)</f>
        <v>62500</v>
      </c>
      <c r="D5" s="114">
        <f>SUM(D6:D19)</f>
        <v>64736</v>
      </c>
      <c r="E5" s="239">
        <f>D5/C5</f>
        <v>1.035776</v>
      </c>
      <c r="F5" s="240">
        <v>0.0975</v>
      </c>
    </row>
    <row r="6" ht="30" customHeight="1" spans="1:6">
      <c r="A6" s="11" t="s">
        <v>30</v>
      </c>
      <c r="B6" s="119">
        <v>17029</v>
      </c>
      <c r="C6" s="119">
        <v>17029</v>
      </c>
      <c r="D6" s="119">
        <v>14379</v>
      </c>
      <c r="E6" s="241">
        <f>D6/C6</f>
        <v>0.84438311116331</v>
      </c>
      <c r="F6" s="241">
        <v>-0.0636</v>
      </c>
    </row>
    <row r="7" ht="30" customHeight="1" spans="1:6">
      <c r="A7" s="11" t="s">
        <v>31</v>
      </c>
      <c r="B7" s="119">
        <v>4719</v>
      </c>
      <c r="C7" s="119">
        <v>4719</v>
      </c>
      <c r="D7" s="119">
        <v>3989</v>
      </c>
      <c r="E7" s="241">
        <f t="shared" ref="E7:E18" si="0">D7/C7</f>
        <v>0.845306208942573</v>
      </c>
      <c r="F7" s="241">
        <v>-0.0715</v>
      </c>
    </row>
    <row r="8" ht="30" customHeight="1" spans="1:6">
      <c r="A8" s="11" t="s">
        <v>32</v>
      </c>
      <c r="B8" s="119">
        <v>1757</v>
      </c>
      <c r="C8" s="119">
        <v>1757</v>
      </c>
      <c r="D8" s="119">
        <v>1122</v>
      </c>
      <c r="E8" s="241">
        <f t="shared" si="0"/>
        <v>0.638588503130336</v>
      </c>
      <c r="F8" s="241">
        <v>-0.3022</v>
      </c>
    </row>
    <row r="9" ht="30" customHeight="1" spans="1:6">
      <c r="A9" s="11" t="s">
        <v>33</v>
      </c>
      <c r="B9" s="119">
        <v>405</v>
      </c>
      <c r="C9" s="119">
        <v>405</v>
      </c>
      <c r="D9" s="119">
        <v>344</v>
      </c>
      <c r="E9" s="241">
        <f t="shared" si="0"/>
        <v>0.849382716049383</v>
      </c>
      <c r="F9" s="241">
        <v>-0.0753</v>
      </c>
    </row>
    <row r="10" ht="30" customHeight="1" spans="1:6">
      <c r="A10" s="11" t="s">
        <v>34</v>
      </c>
      <c r="B10" s="119">
        <v>3053</v>
      </c>
      <c r="C10" s="119">
        <v>3053</v>
      </c>
      <c r="D10" s="119">
        <v>2172</v>
      </c>
      <c r="E10" s="241">
        <f t="shared" si="0"/>
        <v>0.711431378971503</v>
      </c>
      <c r="F10" s="241">
        <v>-0.2207</v>
      </c>
    </row>
    <row r="11" ht="30" customHeight="1" spans="1:6">
      <c r="A11" s="11" t="s">
        <v>35</v>
      </c>
      <c r="B11" s="119">
        <v>1683</v>
      </c>
      <c r="C11" s="119">
        <v>1683</v>
      </c>
      <c r="D11" s="119">
        <v>1220</v>
      </c>
      <c r="E11" s="241">
        <f t="shared" si="0"/>
        <v>0.724896019013666</v>
      </c>
      <c r="F11" s="241">
        <v>-0.2134</v>
      </c>
    </row>
    <row r="12" ht="30" customHeight="1" spans="1:6">
      <c r="A12" s="11" t="s">
        <v>36</v>
      </c>
      <c r="B12" s="119">
        <v>1099</v>
      </c>
      <c r="C12" s="119">
        <v>1099</v>
      </c>
      <c r="D12" s="119">
        <v>3317</v>
      </c>
      <c r="E12" s="241">
        <f t="shared" si="0"/>
        <v>3.01819836214741</v>
      </c>
      <c r="F12" s="241">
        <v>2.2907</v>
      </c>
    </row>
    <row r="13" ht="30" customHeight="1" spans="1:6">
      <c r="A13" s="11" t="s">
        <v>37</v>
      </c>
      <c r="B13" s="119">
        <v>1595</v>
      </c>
      <c r="C13" s="119">
        <v>1595</v>
      </c>
      <c r="D13" s="119">
        <v>1274</v>
      </c>
      <c r="E13" s="241">
        <f t="shared" si="0"/>
        <v>0.798746081504702</v>
      </c>
      <c r="F13" s="241">
        <v>-0.1339</v>
      </c>
    </row>
    <row r="14" ht="30" customHeight="1" spans="1:6">
      <c r="A14" s="11" t="s">
        <v>38</v>
      </c>
      <c r="B14" s="119">
        <v>15000</v>
      </c>
      <c r="C14" s="119">
        <v>15000</v>
      </c>
      <c r="D14" s="119">
        <v>12944</v>
      </c>
      <c r="E14" s="241">
        <f t="shared" si="0"/>
        <v>0.862933333333333</v>
      </c>
      <c r="F14" s="241">
        <v>-0.0224</v>
      </c>
    </row>
    <row r="15" ht="30" customHeight="1" spans="1:6">
      <c r="A15" s="11" t="s">
        <v>39</v>
      </c>
      <c r="B15" s="119">
        <v>1402</v>
      </c>
      <c r="C15" s="119">
        <v>1402</v>
      </c>
      <c r="D15" s="119">
        <v>1312</v>
      </c>
      <c r="E15" s="241">
        <f t="shared" si="0"/>
        <v>0.935805991440799</v>
      </c>
      <c r="F15" s="241">
        <v>0.0282</v>
      </c>
    </row>
    <row r="16" ht="30" customHeight="1" spans="1:6">
      <c r="A16" s="11" t="s">
        <v>40</v>
      </c>
      <c r="B16" s="119">
        <v>3146</v>
      </c>
      <c r="C16" s="119">
        <v>3146</v>
      </c>
      <c r="D16" s="119">
        <v>12373</v>
      </c>
      <c r="E16" s="241">
        <f t="shared" si="0"/>
        <v>3.93293070565798</v>
      </c>
      <c r="F16" s="241">
        <v>3.3111</v>
      </c>
    </row>
    <row r="17" ht="30" customHeight="1" spans="1:6">
      <c r="A17" s="11" t="s">
        <v>41</v>
      </c>
      <c r="B17" s="119">
        <v>11487</v>
      </c>
      <c r="C17" s="119">
        <v>11487</v>
      </c>
      <c r="D17" s="119">
        <v>10198</v>
      </c>
      <c r="E17" s="241">
        <f t="shared" si="0"/>
        <v>0.887786193087838</v>
      </c>
      <c r="F17" s="241">
        <v>-0.0175</v>
      </c>
    </row>
    <row r="18" ht="30" customHeight="1" spans="1:6">
      <c r="A18" s="11" t="s">
        <v>42</v>
      </c>
      <c r="B18" s="119">
        <v>125</v>
      </c>
      <c r="C18" s="119">
        <v>125</v>
      </c>
      <c r="D18" s="119">
        <v>92</v>
      </c>
      <c r="E18" s="241">
        <f t="shared" si="0"/>
        <v>0.736</v>
      </c>
      <c r="F18" s="241">
        <v>-0.1858</v>
      </c>
    </row>
    <row r="19" ht="30" customHeight="1" spans="1:6">
      <c r="A19" s="11" t="s">
        <v>43</v>
      </c>
      <c r="B19" s="119"/>
      <c r="C19" s="119"/>
      <c r="D19" s="119"/>
      <c r="E19" s="230"/>
      <c r="F19" s="230">
        <v>-1</v>
      </c>
    </row>
    <row r="20" ht="30" customHeight="1" spans="1:6">
      <c r="A20" s="238" t="s">
        <v>44</v>
      </c>
      <c r="B20" s="114">
        <f>SUM(B21:B28)</f>
        <v>31102</v>
      </c>
      <c r="C20" s="114">
        <f>SUM(C21:C28)</f>
        <v>31102</v>
      </c>
      <c r="D20" s="114">
        <f>SUM(D21:D28)</f>
        <v>31981</v>
      </c>
      <c r="E20" s="240">
        <f>D20/C20</f>
        <v>1.02826184811266</v>
      </c>
      <c r="F20" s="239">
        <v>0.1058</v>
      </c>
    </row>
    <row r="21" ht="30" customHeight="1" spans="1:6">
      <c r="A21" s="11" t="s">
        <v>45</v>
      </c>
      <c r="B21" s="119">
        <v>3352</v>
      </c>
      <c r="C21" s="119">
        <v>3352</v>
      </c>
      <c r="D21" s="119">
        <v>3335</v>
      </c>
      <c r="E21" s="230">
        <f>D21/C21</f>
        <v>0.994928400954654</v>
      </c>
      <c r="F21" s="241">
        <v>0.1206</v>
      </c>
    </row>
    <row r="22" ht="30" customHeight="1" spans="1:6">
      <c r="A22" s="11" t="s">
        <v>46</v>
      </c>
      <c r="B22" s="119">
        <v>3045</v>
      </c>
      <c r="C22" s="119">
        <v>3045</v>
      </c>
      <c r="D22" s="119">
        <v>979</v>
      </c>
      <c r="E22" s="230">
        <f>D22/C22</f>
        <v>0.321510673234811</v>
      </c>
      <c r="F22" s="241">
        <v>-0.717</v>
      </c>
    </row>
    <row r="23" ht="30" customHeight="1" spans="1:6">
      <c r="A23" s="11" t="s">
        <v>47</v>
      </c>
      <c r="B23" s="119">
        <v>14460</v>
      </c>
      <c r="C23" s="119">
        <v>14460</v>
      </c>
      <c r="D23" s="119">
        <v>7650</v>
      </c>
      <c r="E23" s="230">
        <f>D23/C23</f>
        <v>0.529045643153527</v>
      </c>
      <c r="F23" s="241">
        <v>-0.159</v>
      </c>
    </row>
    <row r="24" ht="30" customHeight="1" spans="1:6">
      <c r="A24" s="11" t="s">
        <v>48</v>
      </c>
      <c r="B24" s="119"/>
      <c r="C24" s="119"/>
      <c r="D24" s="119">
        <v>190</v>
      </c>
      <c r="E24" s="230"/>
      <c r="F24" s="241"/>
    </row>
    <row r="25" ht="30" customHeight="1" spans="1:6">
      <c r="A25" s="11" t="s">
        <v>49</v>
      </c>
      <c r="B25" s="119">
        <v>9215</v>
      </c>
      <c r="C25" s="119">
        <v>9215</v>
      </c>
      <c r="D25" s="119">
        <v>17000</v>
      </c>
      <c r="E25" s="230">
        <f>D25/C25</f>
        <v>1.84481823114487</v>
      </c>
      <c r="F25" s="241">
        <v>0.6433</v>
      </c>
    </row>
    <row r="26" ht="30" customHeight="1" spans="1:6">
      <c r="A26" s="242" t="s">
        <v>50</v>
      </c>
      <c r="B26" s="119"/>
      <c r="C26" s="119"/>
      <c r="D26" s="119">
        <v>5</v>
      </c>
      <c r="E26" s="230"/>
      <c r="F26" s="241">
        <v>-0.9699</v>
      </c>
    </row>
    <row r="27" ht="30" customHeight="1" spans="1:6">
      <c r="A27" s="11" t="s">
        <v>51</v>
      </c>
      <c r="B27" s="119">
        <v>380</v>
      </c>
      <c r="C27" s="119">
        <v>380</v>
      </c>
      <c r="D27" s="119">
        <v>188</v>
      </c>
      <c r="E27" s="230">
        <f t="shared" ref="E27:E38" si="1">D27/C27</f>
        <v>0.494736842105263</v>
      </c>
      <c r="F27" s="241">
        <v>-0.5312</v>
      </c>
    </row>
    <row r="28" ht="30" customHeight="1" spans="1:6">
      <c r="A28" s="11" t="s">
        <v>52</v>
      </c>
      <c r="B28" s="119">
        <v>650</v>
      </c>
      <c r="C28" s="119">
        <v>650</v>
      </c>
      <c r="D28" s="119">
        <v>2634</v>
      </c>
      <c r="E28" s="230">
        <f t="shared" si="1"/>
        <v>4.05230769230769</v>
      </c>
      <c r="F28" s="241">
        <v>0.0634</v>
      </c>
    </row>
    <row r="29" ht="30" customHeight="1" spans="1:6">
      <c r="A29" s="8" t="s">
        <v>53</v>
      </c>
      <c r="B29" s="114">
        <f>B5+B20</f>
        <v>93602</v>
      </c>
      <c r="C29" s="114">
        <f>C5+C20</f>
        <v>93602</v>
      </c>
      <c r="D29" s="114">
        <f>D5+D20</f>
        <v>96717</v>
      </c>
      <c r="E29" s="240">
        <f t="shared" si="1"/>
        <v>1.03327920343582</v>
      </c>
      <c r="F29" s="240">
        <v>0.0364</v>
      </c>
    </row>
    <row r="30" ht="30" customHeight="1" spans="1:6">
      <c r="A30" s="8" t="s">
        <v>54</v>
      </c>
      <c r="B30" s="114">
        <f>SUM(B31:B33)</f>
        <v>328417</v>
      </c>
      <c r="C30" s="114">
        <f>SUM(C31:C33)</f>
        <v>366074</v>
      </c>
      <c r="D30" s="114">
        <f>SUM(D31:D33)</f>
        <v>415283</v>
      </c>
      <c r="E30" s="240">
        <f t="shared" si="1"/>
        <v>1.13442364112174</v>
      </c>
      <c r="F30" s="243">
        <v>0.1007</v>
      </c>
    </row>
    <row r="31" ht="30" customHeight="1" spans="1:6">
      <c r="A31" s="9" t="s">
        <v>55</v>
      </c>
      <c r="B31" s="119">
        <v>8694</v>
      </c>
      <c r="C31" s="119">
        <v>8694</v>
      </c>
      <c r="D31" s="119">
        <v>8694</v>
      </c>
      <c r="E31" s="230">
        <f t="shared" si="1"/>
        <v>1</v>
      </c>
      <c r="F31" s="230">
        <v>0</v>
      </c>
    </row>
    <row r="32" ht="30" customHeight="1" spans="1:6">
      <c r="A32" s="9" t="s">
        <v>56</v>
      </c>
      <c r="B32" s="119">
        <v>283723</v>
      </c>
      <c r="C32" s="119">
        <v>341953</v>
      </c>
      <c r="D32" s="119">
        <v>379674</v>
      </c>
      <c r="E32" s="230">
        <f t="shared" si="1"/>
        <v>1.11031048126497</v>
      </c>
      <c r="F32" s="230">
        <v>0.0997</v>
      </c>
    </row>
    <row r="33" ht="30" customHeight="1" spans="1:6">
      <c r="A33" s="9" t="s">
        <v>57</v>
      </c>
      <c r="B33" s="119">
        <v>36000</v>
      </c>
      <c r="C33" s="119">
        <v>15427</v>
      </c>
      <c r="D33" s="119">
        <v>26915</v>
      </c>
      <c r="E33" s="230">
        <f t="shared" si="1"/>
        <v>1.74466843845206</v>
      </c>
      <c r="F33" s="230">
        <v>0.1337</v>
      </c>
    </row>
    <row r="34" ht="30" customHeight="1" spans="1:6">
      <c r="A34" s="8" t="s">
        <v>58</v>
      </c>
      <c r="B34" s="114">
        <v>6347</v>
      </c>
      <c r="C34" s="114">
        <v>5739</v>
      </c>
      <c r="D34" s="114">
        <v>5739</v>
      </c>
      <c r="E34" s="240">
        <f t="shared" si="1"/>
        <v>1</v>
      </c>
      <c r="F34" s="244">
        <v>-0.6717</v>
      </c>
    </row>
    <row r="35" ht="30" customHeight="1" spans="1:6">
      <c r="A35" s="8" t="s">
        <v>59</v>
      </c>
      <c r="B35" s="114">
        <v>65000</v>
      </c>
      <c r="C35" s="114">
        <v>65000</v>
      </c>
      <c r="D35" s="114">
        <v>65000</v>
      </c>
      <c r="E35" s="240">
        <f t="shared" si="1"/>
        <v>1</v>
      </c>
      <c r="F35" s="239">
        <v>-0.48</v>
      </c>
    </row>
    <row r="36" ht="30" customHeight="1" spans="1:6">
      <c r="A36" s="8" t="s">
        <v>60</v>
      </c>
      <c r="B36" s="114"/>
      <c r="C36" s="114">
        <v>40803</v>
      </c>
      <c r="D36" s="114">
        <v>45803</v>
      </c>
      <c r="E36" s="240">
        <f t="shared" si="1"/>
        <v>1.12254000931304</v>
      </c>
      <c r="F36" s="239">
        <v>-0.3725</v>
      </c>
    </row>
    <row r="37" ht="30" customHeight="1" spans="1:6">
      <c r="A37" s="8" t="s">
        <v>61</v>
      </c>
      <c r="B37" s="114">
        <v>8591</v>
      </c>
      <c r="C37" s="114">
        <v>8591</v>
      </c>
      <c r="D37" s="114">
        <v>8591</v>
      </c>
      <c r="E37" s="240">
        <f t="shared" si="1"/>
        <v>1</v>
      </c>
      <c r="F37" s="239">
        <v>3.4261</v>
      </c>
    </row>
    <row r="38" ht="30" customHeight="1" spans="1:6">
      <c r="A38" s="6" t="s">
        <v>62</v>
      </c>
      <c r="B38" s="114">
        <f>B29+B30++B34+B35+B36+B37</f>
        <v>501957</v>
      </c>
      <c r="C38" s="114">
        <f>C29+C30++C34+C35+C36+C37</f>
        <v>579809</v>
      </c>
      <c r="D38" s="114">
        <f>D29+D30++D34+D35+D36+D37</f>
        <v>637133</v>
      </c>
      <c r="E38" s="240">
        <f t="shared" si="1"/>
        <v>1.09886704069789</v>
      </c>
      <c r="F38" s="240">
        <v>0.042</v>
      </c>
    </row>
    <row r="39" ht="28" customHeight="1" spans="1:6">
      <c r="A39" s="245" t="s">
        <v>63</v>
      </c>
      <c r="B39" s="245"/>
      <c r="C39" s="245"/>
      <c r="D39" s="245"/>
      <c r="E39" s="245"/>
      <c r="F39" s="245"/>
    </row>
  </sheetData>
  <mergeCells count="2">
    <mergeCell ref="A2:F2"/>
    <mergeCell ref="A39:F39"/>
  </mergeCells>
  <pageMargins left="0.751388888888889" right="0.751388888888889" top="1" bottom="1" header="0" footer="0"/>
  <pageSetup paperSize="9" scale="97" fitToHeight="0" orientation="portrait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showZeros="0" workbookViewId="0">
      <selection activeCell="C20" sqref="C20"/>
    </sheetView>
  </sheetViews>
  <sheetFormatPr defaultColWidth="12.125" defaultRowHeight="15.6" customHeight="1" outlineLevelCol="5"/>
  <cols>
    <col min="1" max="1" width="27.375" style="77" customWidth="1"/>
    <col min="2" max="4" width="12.25" style="1" customWidth="1"/>
    <col min="5" max="5" width="12.25" style="225" customWidth="1"/>
    <col min="6" max="6" width="13" style="225" customWidth="1"/>
    <col min="7" max="241" width="12.125" style="1" customWidth="1"/>
    <col min="242" max="16384" width="12.125" style="1"/>
  </cols>
  <sheetData>
    <row r="1" customHeight="1" spans="1:1">
      <c r="A1" s="77" t="s">
        <v>64</v>
      </c>
    </row>
    <row r="2" ht="26" customHeight="1" spans="1:6">
      <c r="A2" s="197" t="s">
        <v>65</v>
      </c>
      <c r="B2" s="155"/>
      <c r="C2" s="155"/>
      <c r="D2" s="155"/>
      <c r="E2" s="156"/>
      <c r="F2" s="156"/>
    </row>
    <row r="3" ht="18" customHeight="1" spans="1:6">
      <c r="A3" s="199"/>
      <c r="B3" s="4"/>
      <c r="C3" s="4"/>
      <c r="D3" s="80"/>
      <c r="F3" s="226" t="s">
        <v>22</v>
      </c>
    </row>
    <row r="4" s="171" customFormat="1" ht="51" customHeight="1" spans="1:6">
      <c r="A4" s="7" t="s">
        <v>23</v>
      </c>
      <c r="B4" s="7" t="s">
        <v>24</v>
      </c>
      <c r="C4" s="7" t="s">
        <v>25</v>
      </c>
      <c r="D4" s="7" t="s">
        <v>26</v>
      </c>
      <c r="E4" s="227" t="s">
        <v>27</v>
      </c>
      <c r="F4" s="227" t="s">
        <v>28</v>
      </c>
    </row>
    <row r="5" s="171" customFormat="1" ht="20" customHeight="1" spans="1:6">
      <c r="A5" s="86" t="s">
        <v>66</v>
      </c>
      <c r="B5" s="119">
        <v>50285</v>
      </c>
      <c r="C5" s="119">
        <v>50570</v>
      </c>
      <c r="D5" s="119">
        <v>65529</v>
      </c>
      <c r="E5" s="228">
        <f t="shared" ref="E5:E31" si="0">D5/C5</f>
        <v>1.29580779118054</v>
      </c>
      <c r="F5" s="123">
        <v>0.0174</v>
      </c>
    </row>
    <row r="6" s="171" customFormat="1" ht="20" customHeight="1" spans="1:6">
      <c r="A6" s="86" t="s">
        <v>67</v>
      </c>
      <c r="B6" s="229"/>
      <c r="C6" s="229"/>
      <c r="D6" s="229">
        <v>0</v>
      </c>
      <c r="E6" s="228"/>
      <c r="F6" s="228"/>
    </row>
    <row r="7" s="171" customFormat="1" ht="20" customHeight="1" spans="1:6">
      <c r="A7" s="86" t="s">
        <v>68</v>
      </c>
      <c r="B7" s="119">
        <v>690</v>
      </c>
      <c r="C7" s="119">
        <v>690</v>
      </c>
      <c r="D7" s="119">
        <v>476</v>
      </c>
      <c r="E7" s="228">
        <f t="shared" si="0"/>
        <v>0.689855072463768</v>
      </c>
      <c r="F7" s="123">
        <v>-0.1722</v>
      </c>
    </row>
    <row r="8" s="171" customFormat="1" ht="20" customHeight="1" spans="1:6">
      <c r="A8" s="86" t="s">
        <v>69</v>
      </c>
      <c r="B8" s="119">
        <v>16758</v>
      </c>
      <c r="C8" s="119">
        <v>15850</v>
      </c>
      <c r="D8" s="119">
        <v>18472</v>
      </c>
      <c r="E8" s="228">
        <f t="shared" si="0"/>
        <v>1.16542586750789</v>
      </c>
      <c r="F8" s="123">
        <v>0.0539</v>
      </c>
    </row>
    <row r="9" s="171" customFormat="1" ht="20" customHeight="1" spans="1:6">
      <c r="A9" s="86" t="s">
        <v>70</v>
      </c>
      <c r="B9" s="119">
        <v>135631</v>
      </c>
      <c r="C9" s="119">
        <v>137559</v>
      </c>
      <c r="D9" s="119">
        <v>133779</v>
      </c>
      <c r="E9" s="228">
        <f t="shared" si="0"/>
        <v>0.972520881948836</v>
      </c>
      <c r="F9" s="123">
        <v>0.0139</v>
      </c>
    </row>
    <row r="10" ht="20" customHeight="1" spans="1:6">
      <c r="A10" s="86" t="s">
        <v>71</v>
      </c>
      <c r="B10" s="119">
        <v>3826</v>
      </c>
      <c r="C10" s="119">
        <v>3956</v>
      </c>
      <c r="D10" s="119">
        <v>4562</v>
      </c>
      <c r="E10" s="228">
        <f t="shared" si="0"/>
        <v>1.15318503538928</v>
      </c>
      <c r="F10" s="123">
        <v>1.264</v>
      </c>
    </row>
    <row r="11" ht="20" customHeight="1" spans="1:6">
      <c r="A11" s="86" t="s">
        <v>72</v>
      </c>
      <c r="B11" s="119">
        <v>7749</v>
      </c>
      <c r="C11" s="119">
        <v>9859</v>
      </c>
      <c r="D11" s="119">
        <v>6499</v>
      </c>
      <c r="E11" s="228">
        <f t="shared" si="0"/>
        <v>0.65919464448727</v>
      </c>
      <c r="F11" s="123">
        <v>0.5623</v>
      </c>
    </row>
    <row r="12" ht="20" customHeight="1" spans="1:6">
      <c r="A12" s="86" t="s">
        <v>73</v>
      </c>
      <c r="B12" s="119">
        <v>58857</v>
      </c>
      <c r="C12" s="119">
        <v>57525</v>
      </c>
      <c r="D12" s="119">
        <v>65993</v>
      </c>
      <c r="E12" s="228">
        <f t="shared" si="0"/>
        <v>1.14720556279878</v>
      </c>
      <c r="F12" s="123">
        <v>0.3286</v>
      </c>
    </row>
    <row r="13" ht="20" customHeight="1" spans="1:6">
      <c r="A13" s="86" t="s">
        <v>74</v>
      </c>
      <c r="B13" s="119">
        <v>54341</v>
      </c>
      <c r="C13" s="119">
        <v>60818</v>
      </c>
      <c r="D13" s="119">
        <v>69336</v>
      </c>
      <c r="E13" s="228">
        <f t="shared" si="0"/>
        <v>1.140057219902</v>
      </c>
      <c r="F13" s="123">
        <v>0.0643</v>
      </c>
    </row>
    <row r="14" ht="20" customHeight="1" spans="1:6">
      <c r="A14" s="86" t="s">
        <v>75</v>
      </c>
      <c r="B14" s="119">
        <v>6121</v>
      </c>
      <c r="C14" s="119">
        <v>6169</v>
      </c>
      <c r="D14" s="119">
        <v>5024</v>
      </c>
      <c r="E14" s="228">
        <f t="shared" si="0"/>
        <v>0.814394553412222</v>
      </c>
      <c r="F14" s="123">
        <v>-0.2374</v>
      </c>
    </row>
    <row r="15" ht="20" customHeight="1" spans="1:6">
      <c r="A15" s="86" t="s">
        <v>76</v>
      </c>
      <c r="B15" s="119">
        <v>13817</v>
      </c>
      <c r="C15" s="119">
        <v>25984</v>
      </c>
      <c r="D15" s="119">
        <v>74568</v>
      </c>
      <c r="E15" s="228">
        <f t="shared" si="0"/>
        <v>2.86976600985222</v>
      </c>
      <c r="F15" s="123">
        <v>-0.3696</v>
      </c>
    </row>
    <row r="16" ht="20" customHeight="1" spans="1:6">
      <c r="A16" s="86" t="s">
        <v>77</v>
      </c>
      <c r="B16" s="119">
        <v>71716</v>
      </c>
      <c r="C16" s="119">
        <v>82819</v>
      </c>
      <c r="D16" s="119">
        <v>77366</v>
      </c>
      <c r="E16" s="228">
        <f t="shared" si="0"/>
        <v>0.934157620835799</v>
      </c>
      <c r="F16" s="123">
        <v>0.0426</v>
      </c>
    </row>
    <row r="17" ht="20" customHeight="1" spans="1:6">
      <c r="A17" s="86" t="s">
        <v>78</v>
      </c>
      <c r="B17" s="119">
        <v>14002</v>
      </c>
      <c r="C17" s="119">
        <v>21906</v>
      </c>
      <c r="D17" s="119">
        <v>18246</v>
      </c>
      <c r="E17" s="228">
        <f t="shared" si="0"/>
        <v>0.832922486989866</v>
      </c>
      <c r="F17" s="123">
        <v>-0.0596</v>
      </c>
    </row>
    <row r="18" ht="20" customHeight="1" spans="1:6">
      <c r="A18" s="86" t="s">
        <v>79</v>
      </c>
      <c r="B18" s="119">
        <v>6149</v>
      </c>
      <c r="C18" s="119">
        <v>7577</v>
      </c>
      <c r="D18" s="119">
        <v>6343</v>
      </c>
      <c r="E18" s="228">
        <f t="shared" si="0"/>
        <v>0.837138709251683</v>
      </c>
      <c r="F18" s="123">
        <v>0.2892</v>
      </c>
    </row>
    <row r="19" ht="20" customHeight="1" spans="1:6">
      <c r="A19" s="86" t="s">
        <v>80</v>
      </c>
      <c r="B19" s="119">
        <v>3422</v>
      </c>
      <c r="C19" s="119">
        <v>2887</v>
      </c>
      <c r="D19" s="119">
        <v>2870</v>
      </c>
      <c r="E19" s="228">
        <f t="shared" si="0"/>
        <v>0.994111534464842</v>
      </c>
      <c r="F19" s="123">
        <v>1.1775</v>
      </c>
    </row>
    <row r="20" ht="20" customHeight="1" spans="1:6">
      <c r="A20" s="86" t="s">
        <v>81</v>
      </c>
      <c r="B20" s="119"/>
      <c r="C20" s="119">
        <v>0</v>
      </c>
      <c r="D20" s="119">
        <v>77</v>
      </c>
      <c r="E20" s="228"/>
      <c r="F20" s="230"/>
    </row>
    <row r="21" ht="20" customHeight="1" spans="1:6">
      <c r="A21" s="86" t="s">
        <v>82</v>
      </c>
      <c r="B21" s="229"/>
      <c r="C21" s="229"/>
      <c r="D21" s="229"/>
      <c r="E21" s="228"/>
      <c r="F21" s="230"/>
    </row>
    <row r="22" ht="20" customHeight="1" spans="1:6">
      <c r="A22" s="86" t="s">
        <v>83</v>
      </c>
      <c r="B22" s="119">
        <v>10318</v>
      </c>
      <c r="C22" s="119">
        <v>12995</v>
      </c>
      <c r="D22" s="119">
        <v>5429</v>
      </c>
      <c r="E22" s="228">
        <f t="shared" si="0"/>
        <v>0.417776067718353</v>
      </c>
      <c r="F22" s="123">
        <v>0.4701</v>
      </c>
    </row>
    <row r="23" ht="20" customHeight="1" spans="1:6">
      <c r="A23" s="86" t="s">
        <v>84</v>
      </c>
      <c r="B23" s="119">
        <v>4100</v>
      </c>
      <c r="C23" s="119">
        <v>4004</v>
      </c>
      <c r="D23" s="119">
        <v>4710</v>
      </c>
      <c r="E23" s="228">
        <f t="shared" si="0"/>
        <v>1.17632367632368</v>
      </c>
      <c r="F23" s="123">
        <v>-0.1201</v>
      </c>
    </row>
    <row r="24" ht="20" customHeight="1" spans="1:6">
      <c r="A24" s="86" t="s">
        <v>85</v>
      </c>
      <c r="B24" s="119">
        <v>5508</v>
      </c>
      <c r="C24" s="119">
        <v>6441</v>
      </c>
      <c r="D24" s="119">
        <v>3295</v>
      </c>
      <c r="E24" s="228">
        <f t="shared" si="0"/>
        <v>0.511566526936811</v>
      </c>
      <c r="F24" s="123">
        <v>0.0239</v>
      </c>
    </row>
    <row r="25" ht="20" customHeight="1" spans="1:6">
      <c r="A25" s="86" t="s">
        <v>86</v>
      </c>
      <c r="B25" s="119">
        <v>2915</v>
      </c>
      <c r="C25" s="119">
        <v>3215</v>
      </c>
      <c r="D25" s="119">
        <v>4828</v>
      </c>
      <c r="E25" s="228"/>
      <c r="F25" s="123">
        <v>0.6551</v>
      </c>
    </row>
    <row r="26" ht="20" customHeight="1" spans="1:6">
      <c r="A26" s="86" t="s">
        <v>87</v>
      </c>
      <c r="B26" s="119">
        <v>300</v>
      </c>
      <c r="C26" s="119">
        <v>1337</v>
      </c>
      <c r="D26" s="119">
        <v>283</v>
      </c>
      <c r="E26" s="228">
        <f>D26/C26</f>
        <v>0.211667913238594</v>
      </c>
      <c r="F26" s="123">
        <v>0.0328</v>
      </c>
    </row>
    <row r="27" ht="20" customHeight="1" spans="1:6">
      <c r="A27" s="86" t="s">
        <v>88</v>
      </c>
      <c r="B27" s="119">
        <v>14708</v>
      </c>
      <c r="C27" s="119">
        <v>15809</v>
      </c>
      <c r="D27" s="119">
        <v>7335</v>
      </c>
      <c r="E27" s="228">
        <f>D27/C27</f>
        <v>0.463976216079448</v>
      </c>
      <c r="F27" s="123">
        <v>0.0387</v>
      </c>
    </row>
    <row r="28" ht="20" customHeight="1" spans="1:6">
      <c r="A28" s="231" t="s">
        <v>89</v>
      </c>
      <c r="B28" s="6">
        <f>SUM(B5:B27)</f>
        <v>481213</v>
      </c>
      <c r="C28" s="6">
        <f>SUM(C5:C27)</f>
        <v>527970</v>
      </c>
      <c r="D28" s="6">
        <f>SUM(D5:D27)</f>
        <v>575020</v>
      </c>
      <c r="E28" s="232">
        <f>D28/C28</f>
        <v>1.08911491183211</v>
      </c>
      <c r="F28" s="233">
        <v>-0.0131</v>
      </c>
    </row>
    <row r="29" ht="20" customHeight="1" spans="1:6">
      <c r="A29" s="231" t="s">
        <v>90</v>
      </c>
      <c r="B29" s="114">
        <v>5000</v>
      </c>
      <c r="C29" s="114">
        <v>14000</v>
      </c>
      <c r="D29" s="114">
        <v>21670</v>
      </c>
      <c r="E29" s="232">
        <f>D29/C29</f>
        <v>1.54785714285714</v>
      </c>
      <c r="F29" s="233">
        <v>3.3849</v>
      </c>
    </row>
    <row r="30" ht="20" customHeight="1" spans="1:6">
      <c r="A30" s="231" t="s">
        <v>91</v>
      </c>
      <c r="B30" s="114"/>
      <c r="C30" s="114">
        <v>22703</v>
      </c>
      <c r="D30" s="114">
        <v>27706</v>
      </c>
      <c r="E30" s="232">
        <f>D30/C30</f>
        <v>1.22036735233229</v>
      </c>
      <c r="F30" s="233">
        <v>-0.4722</v>
      </c>
    </row>
    <row r="31" ht="20" customHeight="1" spans="1:6">
      <c r="A31" s="231" t="s">
        <v>92</v>
      </c>
      <c r="B31" s="114"/>
      <c r="C31" s="114"/>
      <c r="D31" s="114">
        <v>3115</v>
      </c>
      <c r="E31" s="232"/>
      <c r="F31" s="233">
        <v>-0.6374</v>
      </c>
    </row>
    <row r="32" ht="20" customHeight="1" spans="1:6">
      <c r="A32" s="231" t="s">
        <v>93</v>
      </c>
      <c r="B32" s="114">
        <v>15744</v>
      </c>
      <c r="C32" s="114">
        <v>15136</v>
      </c>
      <c r="D32" s="114">
        <v>9622</v>
      </c>
      <c r="E32" s="232">
        <f>D32/C32</f>
        <v>0.635702959830867</v>
      </c>
      <c r="F32" s="233">
        <v>0.6766</v>
      </c>
    </row>
    <row r="33" ht="20" customHeight="1" spans="1:6">
      <c r="A33" s="7" t="s">
        <v>94</v>
      </c>
      <c r="B33" s="6">
        <f>B28+B29+B30+B32</f>
        <v>501957</v>
      </c>
      <c r="C33" s="6">
        <f>C28+C29+C30+C32</f>
        <v>579809</v>
      </c>
      <c r="D33" s="6">
        <f>SUM(D28:D32)</f>
        <v>637133</v>
      </c>
      <c r="E33" s="232">
        <f>D33/C33</f>
        <v>1.09886704069789</v>
      </c>
      <c r="F33" s="233">
        <v>-0.0265</v>
      </c>
    </row>
  </sheetData>
  <mergeCells count="1">
    <mergeCell ref="A2:F2"/>
  </mergeCells>
  <pageMargins left="0.751388888888889" right="0.751388888888889" top="1" bottom="1" header="0" footer="0"/>
  <pageSetup paperSize="9" scale="98" fitToHeight="0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15"/>
  <sheetViews>
    <sheetView showGridLines="0" showZeros="0" workbookViewId="0">
      <selection activeCell="A4" sqref="A4"/>
    </sheetView>
  </sheetViews>
  <sheetFormatPr defaultColWidth="12.125" defaultRowHeight="31" customHeight="1" outlineLevelCol="6"/>
  <cols>
    <col min="1" max="1" width="10.375" style="1" customWidth="1"/>
    <col min="2" max="2" width="23.5" style="77" customWidth="1"/>
    <col min="3" max="3" width="11.875" style="1" customWidth="1"/>
    <col min="4" max="4" width="10.25" style="210" customWidth="1"/>
    <col min="5" max="5" width="9.375" style="1" customWidth="1"/>
    <col min="6" max="6" width="11.75" style="211" customWidth="1"/>
    <col min="7" max="7" width="12.0666666666667" style="1" customWidth="1"/>
    <col min="8" max="183" width="12.125" style="1" customWidth="1"/>
    <col min="184" max="16384" width="12.125" style="1"/>
  </cols>
  <sheetData>
    <row r="1" customHeight="1" spans="1:7">
      <c r="A1" s="1" t="s">
        <v>95</v>
      </c>
      <c r="C1" s="212"/>
      <c r="E1" s="3"/>
      <c r="F1" s="213"/>
      <c r="G1" s="213"/>
    </row>
    <row r="2" customHeight="1" spans="1:7">
      <c r="A2" s="155" t="s">
        <v>96</v>
      </c>
      <c r="B2" s="197"/>
      <c r="C2" s="155"/>
      <c r="D2" s="155"/>
      <c r="E2" s="155"/>
      <c r="F2" s="214"/>
      <c r="G2" s="214"/>
    </row>
    <row r="3" customHeight="1" spans="1:7">
      <c r="A3" s="80"/>
      <c r="B3" s="79"/>
      <c r="C3" s="80"/>
      <c r="E3" s="80"/>
      <c r="F3" s="215"/>
      <c r="G3" s="80"/>
    </row>
    <row r="4" customHeight="1" spans="1:7">
      <c r="A4" s="216" t="s">
        <v>97</v>
      </c>
      <c r="B4" s="201" t="s">
        <v>98</v>
      </c>
      <c r="C4" s="206" t="s">
        <v>24</v>
      </c>
      <c r="D4" s="206" t="s">
        <v>25</v>
      </c>
      <c r="E4" s="206" t="s">
        <v>26</v>
      </c>
      <c r="F4" s="217" t="s">
        <v>27</v>
      </c>
      <c r="G4" s="207" t="s">
        <v>28</v>
      </c>
    </row>
    <row r="5" customHeight="1" spans="1:7">
      <c r="A5" s="218"/>
      <c r="B5" s="115" t="s">
        <v>99</v>
      </c>
      <c r="C5" s="119">
        <f>SUM(C6,C235,C275,C294,C384,C436,C492,C549,C676,C749,C826,C849,C956,C1014,C1078,C1098,C1128,C1138,C1183,C1203,C1247,C1296,C1299,C1311)</f>
        <v>481213</v>
      </c>
      <c r="D5" s="119">
        <f>SUM(D6,D235,D275,D294,D384,D436,D492,D549,D676,D749,D826,D849,D956,D1014,D1078,D1098,D1128,D1138,D1183,D1203,D1247,D1296,D1299,D1311)</f>
        <v>527970</v>
      </c>
      <c r="E5" s="119">
        <f>SUM(E6,E235,E275,E294,E384,E436,E492,E549,E676,E749,E826,E849,E956,E1014,E1078,E1098,E1128,E1138,E1183,E1203,E1247,E1296,E1299,E1311)</f>
        <v>575020</v>
      </c>
      <c r="F5" s="219">
        <f>E5/C5*100</f>
        <v>119.493862385264</v>
      </c>
      <c r="G5" s="123">
        <v>-0.0131478459053925</v>
      </c>
    </row>
    <row r="6" customHeight="1" spans="1:7">
      <c r="A6" s="218">
        <v>201</v>
      </c>
      <c r="B6" s="220" t="s">
        <v>100</v>
      </c>
      <c r="C6" s="119">
        <f>SUM(C7,C19,C28,C39,C50,C61,C72,C80,C89,C102,C111,C122,C134,C141,C149,C155,C162,C169,C176,C183,C190,C198,C204,C210,C217,C232)</f>
        <v>50285</v>
      </c>
      <c r="D6" s="119">
        <f>SUM(D7,D19,D28,D39,D50,D61,D72,D80,D89,D102,D111,D122,D134,D141,D149,D155,D162,D169,D176,D183,D190,D198,D204,D210,D217,D232)</f>
        <v>50570</v>
      </c>
      <c r="E6" s="119">
        <f>SUM(E7+E19+E28+E39+E50+E61+E72+E80+E89+E102+E111+E122+E134+E141+E149+E155+E162+E169+E176+E183+E190+E198+E204+E210+E217+E232)</f>
        <v>65529</v>
      </c>
      <c r="F6" s="219">
        <f>E6/C6*100</f>
        <v>130.315203340957</v>
      </c>
      <c r="G6" s="123">
        <v>0.0173730787144852</v>
      </c>
    </row>
    <row r="7" customHeight="1" spans="1:7">
      <c r="A7" s="218">
        <v>20101</v>
      </c>
      <c r="B7" s="220" t="s">
        <v>101</v>
      </c>
      <c r="C7" s="119">
        <f>SUM(C8:C18)</f>
        <v>960</v>
      </c>
      <c r="D7" s="119">
        <f>SUM(D8:D18)</f>
        <v>1245</v>
      </c>
      <c r="E7" s="119">
        <f>SUM(E8:E18)</f>
        <v>1372</v>
      </c>
      <c r="F7" s="219">
        <f>E7/C7*100</f>
        <v>142.916666666667</v>
      </c>
      <c r="G7" s="123">
        <v>0.170648464163823</v>
      </c>
    </row>
    <row r="8" customHeight="1" spans="1:7">
      <c r="A8" s="218">
        <v>2010101</v>
      </c>
      <c r="B8" s="118" t="s">
        <v>102</v>
      </c>
      <c r="C8" s="119">
        <v>850</v>
      </c>
      <c r="D8" s="119">
        <v>850</v>
      </c>
      <c r="E8" s="119">
        <v>935</v>
      </c>
      <c r="F8" s="219">
        <f>E8/C8*100</f>
        <v>110</v>
      </c>
      <c r="G8" s="123">
        <v>0.0910151691948657</v>
      </c>
    </row>
    <row r="9" customHeight="1" spans="1:7">
      <c r="A9" s="218">
        <v>2010102</v>
      </c>
      <c r="B9" s="118" t="s">
        <v>103</v>
      </c>
      <c r="C9" s="119"/>
      <c r="D9" s="119">
        <v>285</v>
      </c>
      <c r="E9" s="119">
        <v>209</v>
      </c>
      <c r="F9" s="219"/>
      <c r="G9" s="123">
        <v>28.8571428571429</v>
      </c>
    </row>
    <row r="10" customHeight="1" spans="1:7">
      <c r="A10" s="218">
        <v>2010103</v>
      </c>
      <c r="B10" s="221" t="s">
        <v>104</v>
      </c>
      <c r="C10" s="119"/>
      <c r="D10" s="119"/>
      <c r="E10" s="119">
        <v>0</v>
      </c>
      <c r="F10" s="219"/>
      <c r="G10" s="123"/>
    </row>
    <row r="11" customHeight="1" spans="1:7">
      <c r="A11" s="218">
        <v>2010104</v>
      </c>
      <c r="B11" s="118" t="s">
        <v>105</v>
      </c>
      <c r="C11" s="119">
        <v>110</v>
      </c>
      <c r="D11" s="119">
        <v>110</v>
      </c>
      <c r="E11" s="119">
        <v>87</v>
      </c>
      <c r="F11" s="219">
        <f>E11/C11*100</f>
        <v>79.0909090909091</v>
      </c>
      <c r="G11" s="123">
        <v>-0.25</v>
      </c>
    </row>
    <row r="12" customHeight="1" spans="1:7">
      <c r="A12" s="218">
        <v>2010105</v>
      </c>
      <c r="B12" s="118" t="s">
        <v>106</v>
      </c>
      <c r="C12" s="119"/>
      <c r="D12" s="119"/>
      <c r="E12" s="119">
        <v>0</v>
      </c>
      <c r="F12" s="219"/>
      <c r="G12" s="123"/>
    </row>
    <row r="13" customHeight="1" spans="1:7">
      <c r="A13" s="218">
        <v>2010106</v>
      </c>
      <c r="B13" s="118" t="s">
        <v>107</v>
      </c>
      <c r="C13" s="119"/>
      <c r="D13" s="119"/>
      <c r="E13" s="119">
        <v>0</v>
      </c>
      <c r="F13" s="219"/>
      <c r="G13" s="123"/>
    </row>
    <row r="14" customHeight="1" spans="1:7">
      <c r="A14" s="218">
        <v>2010107</v>
      </c>
      <c r="B14" s="118" t="s">
        <v>108</v>
      </c>
      <c r="C14" s="119"/>
      <c r="D14" s="119"/>
      <c r="E14" s="119">
        <v>0</v>
      </c>
      <c r="F14" s="219"/>
      <c r="G14" s="123"/>
    </row>
    <row r="15" customHeight="1" spans="1:7">
      <c r="A15" s="218">
        <v>2010108</v>
      </c>
      <c r="B15" s="118" t="s">
        <v>109</v>
      </c>
      <c r="C15" s="119"/>
      <c r="D15" s="119"/>
      <c r="E15" s="119">
        <v>0</v>
      </c>
      <c r="F15" s="219"/>
      <c r="G15" s="123"/>
    </row>
    <row r="16" customHeight="1" spans="1:7">
      <c r="A16" s="218">
        <v>2010109</v>
      </c>
      <c r="B16" s="118" t="s">
        <v>110</v>
      </c>
      <c r="C16" s="119"/>
      <c r="D16" s="119"/>
      <c r="E16" s="119">
        <v>0</v>
      </c>
      <c r="F16" s="219"/>
      <c r="G16" s="123"/>
    </row>
    <row r="17" customHeight="1" spans="1:7">
      <c r="A17" s="218">
        <v>2010150</v>
      </c>
      <c r="B17" s="118" t="s">
        <v>111</v>
      </c>
      <c r="C17" s="119"/>
      <c r="D17" s="119"/>
      <c r="E17" s="119">
        <v>3</v>
      </c>
      <c r="F17" s="219"/>
      <c r="G17" s="123">
        <v>-0.863636363636364</v>
      </c>
    </row>
    <row r="18" customHeight="1" spans="1:7">
      <c r="A18" s="218">
        <v>2010199</v>
      </c>
      <c r="B18" s="118" t="s">
        <v>112</v>
      </c>
      <c r="C18" s="119"/>
      <c r="D18" s="119"/>
      <c r="E18" s="119">
        <v>138</v>
      </c>
      <c r="F18" s="219"/>
      <c r="G18" s="123">
        <v>-0.188235294117647</v>
      </c>
    </row>
    <row r="19" customHeight="1" spans="1:7">
      <c r="A19" s="218">
        <v>20102</v>
      </c>
      <c r="B19" s="220" t="s">
        <v>113</v>
      </c>
      <c r="C19" s="119">
        <f>SUM(C20:C27)</f>
        <v>550</v>
      </c>
      <c r="D19" s="119">
        <f>SUM(D20:D27)</f>
        <v>550</v>
      </c>
      <c r="E19" s="119">
        <f>SUM(E20:E27)</f>
        <v>1023</v>
      </c>
      <c r="F19" s="219">
        <f>E19/C19*100</f>
        <v>186</v>
      </c>
      <c r="G19" s="123">
        <v>0.197892271662764</v>
      </c>
    </row>
    <row r="20" customHeight="1" spans="1:7">
      <c r="A20" s="218">
        <v>2010201</v>
      </c>
      <c r="B20" s="118" t="s">
        <v>102</v>
      </c>
      <c r="C20" s="119">
        <v>450</v>
      </c>
      <c r="D20" s="119">
        <v>450</v>
      </c>
      <c r="E20" s="119">
        <v>871</v>
      </c>
      <c r="F20" s="219">
        <f>E20/C20*100</f>
        <v>193.555555555556</v>
      </c>
      <c r="G20" s="123">
        <v>0.423202614379085</v>
      </c>
    </row>
    <row r="21" customHeight="1" spans="1:7">
      <c r="A21" s="218">
        <v>2010202</v>
      </c>
      <c r="B21" s="118" t="s">
        <v>103</v>
      </c>
      <c r="C21" s="119"/>
      <c r="D21" s="119"/>
      <c r="E21" s="119">
        <v>0</v>
      </c>
      <c r="F21" s="219"/>
      <c r="G21" s="123"/>
    </row>
    <row r="22" customHeight="1" spans="1:7">
      <c r="A22" s="218">
        <v>2010203</v>
      </c>
      <c r="B22" s="118" t="s">
        <v>104</v>
      </c>
      <c r="C22" s="119"/>
      <c r="D22" s="119"/>
      <c r="E22" s="119">
        <v>0</v>
      </c>
      <c r="F22" s="219"/>
      <c r="G22" s="123"/>
    </row>
    <row r="23" customHeight="1" spans="1:7">
      <c r="A23" s="218">
        <v>2010204</v>
      </c>
      <c r="B23" s="118" t="s">
        <v>114</v>
      </c>
      <c r="C23" s="119">
        <v>100</v>
      </c>
      <c r="D23" s="119">
        <v>100</v>
      </c>
      <c r="E23" s="119">
        <v>59</v>
      </c>
      <c r="F23" s="219">
        <f>E23/C23*100</f>
        <v>59</v>
      </c>
      <c r="G23" s="123">
        <v>-0.5390625</v>
      </c>
    </row>
    <row r="24" customHeight="1" spans="1:7">
      <c r="A24" s="218">
        <v>2010205</v>
      </c>
      <c r="B24" s="118" t="s">
        <v>115</v>
      </c>
      <c r="C24" s="119"/>
      <c r="D24" s="119"/>
      <c r="E24" s="119">
        <v>0</v>
      </c>
      <c r="F24" s="219"/>
      <c r="G24" s="123"/>
    </row>
    <row r="25" customHeight="1" spans="1:7">
      <c r="A25" s="218">
        <v>2010206</v>
      </c>
      <c r="B25" s="118" t="s">
        <v>116</v>
      </c>
      <c r="C25" s="119"/>
      <c r="D25" s="119"/>
      <c r="E25" s="119">
        <v>0</v>
      </c>
      <c r="F25" s="219"/>
      <c r="G25" s="123"/>
    </row>
    <row r="26" customHeight="1" spans="1:7">
      <c r="A26" s="218">
        <v>2010250</v>
      </c>
      <c r="B26" s="118" t="s">
        <v>111</v>
      </c>
      <c r="C26" s="119"/>
      <c r="D26" s="119"/>
      <c r="E26" s="119">
        <v>0</v>
      </c>
      <c r="F26" s="219"/>
      <c r="G26" s="123">
        <v>-1</v>
      </c>
    </row>
    <row r="27" customHeight="1" spans="1:7">
      <c r="A27" s="218">
        <v>2010299</v>
      </c>
      <c r="B27" s="118" t="s">
        <v>117</v>
      </c>
      <c r="C27" s="119"/>
      <c r="D27" s="119"/>
      <c r="E27" s="119">
        <v>93</v>
      </c>
      <c r="F27" s="219"/>
      <c r="G27" s="123">
        <v>-0.176991150442478</v>
      </c>
    </row>
    <row r="28" customHeight="1" spans="1:7">
      <c r="A28" s="218">
        <v>20103</v>
      </c>
      <c r="B28" s="220" t="s">
        <v>118</v>
      </c>
      <c r="C28" s="119">
        <f>SUM(C29:C38)</f>
        <v>29500</v>
      </c>
      <c r="D28" s="119">
        <f>SUM(D29:D38)</f>
        <v>29500</v>
      </c>
      <c r="E28" s="119">
        <f>SUM(E29:E38)</f>
        <v>34843</v>
      </c>
      <c r="F28" s="219">
        <f>E28/C28*100</f>
        <v>118.11186440678</v>
      </c>
      <c r="G28" s="123">
        <v>0.0624161483107697</v>
      </c>
    </row>
    <row r="29" customHeight="1" spans="1:7">
      <c r="A29" s="218">
        <v>2010301</v>
      </c>
      <c r="B29" s="118" t="s">
        <v>102</v>
      </c>
      <c r="C29" s="119">
        <v>18000</v>
      </c>
      <c r="D29" s="119">
        <v>18000</v>
      </c>
      <c r="E29" s="119">
        <v>24481</v>
      </c>
      <c r="F29" s="219">
        <f>E29/C29*100</f>
        <v>136.005555555556</v>
      </c>
      <c r="G29" s="123">
        <v>0.255500282065747</v>
      </c>
    </row>
    <row r="30" customHeight="1" spans="1:7">
      <c r="A30" s="218">
        <v>2010302</v>
      </c>
      <c r="B30" s="118" t="s">
        <v>103</v>
      </c>
      <c r="C30" s="119"/>
      <c r="D30" s="119"/>
      <c r="E30" s="119">
        <v>184</v>
      </c>
      <c r="F30" s="219"/>
      <c r="G30" s="123">
        <v>0.703703703703704</v>
      </c>
    </row>
    <row r="31" customHeight="1" spans="1:7">
      <c r="A31" s="218">
        <v>2010303</v>
      </c>
      <c r="B31" s="118" t="s">
        <v>104</v>
      </c>
      <c r="C31" s="119"/>
      <c r="D31" s="119"/>
      <c r="E31" s="119">
        <v>0</v>
      </c>
      <c r="F31" s="219"/>
      <c r="G31" s="123"/>
    </row>
    <row r="32" customHeight="1" spans="1:7">
      <c r="A32" s="218">
        <v>2010304</v>
      </c>
      <c r="B32" s="118" t="s">
        <v>119</v>
      </c>
      <c r="C32" s="119"/>
      <c r="D32" s="119"/>
      <c r="E32" s="119">
        <v>0</v>
      </c>
      <c r="F32" s="219"/>
      <c r="G32" s="123"/>
    </row>
    <row r="33" customHeight="1" spans="1:7">
      <c r="A33" s="218">
        <v>2010305</v>
      </c>
      <c r="B33" s="118" t="s">
        <v>120</v>
      </c>
      <c r="C33" s="119"/>
      <c r="D33" s="119"/>
      <c r="E33" s="119">
        <v>0</v>
      </c>
      <c r="F33" s="219"/>
      <c r="G33" s="123"/>
    </row>
    <row r="34" customHeight="1" spans="1:7">
      <c r="A34" s="218">
        <v>2010306</v>
      </c>
      <c r="B34" s="118" t="s">
        <v>121</v>
      </c>
      <c r="C34" s="119"/>
      <c r="D34" s="119"/>
      <c r="E34" s="119">
        <v>264</v>
      </c>
      <c r="F34" s="219"/>
      <c r="G34" s="123">
        <v>-0.368421052631579</v>
      </c>
    </row>
    <row r="35" customHeight="1" spans="1:7">
      <c r="A35" s="218">
        <v>2010308</v>
      </c>
      <c r="B35" s="118" t="s">
        <v>122</v>
      </c>
      <c r="C35" s="119"/>
      <c r="D35" s="119"/>
      <c r="E35" s="119">
        <v>177</v>
      </c>
      <c r="F35" s="219"/>
      <c r="G35" s="123">
        <v>-0.36101083032491</v>
      </c>
    </row>
    <row r="36" customHeight="1" spans="1:7">
      <c r="A36" s="218">
        <v>2010309</v>
      </c>
      <c r="B36" s="118" t="s">
        <v>123</v>
      </c>
      <c r="C36" s="119"/>
      <c r="D36" s="119"/>
      <c r="E36" s="119">
        <v>0</v>
      </c>
      <c r="F36" s="219"/>
      <c r="G36" s="123"/>
    </row>
    <row r="37" customHeight="1" spans="1:7">
      <c r="A37" s="218">
        <v>2010350</v>
      </c>
      <c r="B37" s="118" t="s">
        <v>111</v>
      </c>
      <c r="C37" s="119">
        <v>1500</v>
      </c>
      <c r="D37" s="119">
        <v>1500</v>
      </c>
      <c r="E37" s="119">
        <v>736</v>
      </c>
      <c r="F37" s="219">
        <f>E37/C37*100</f>
        <v>49.0666666666667</v>
      </c>
      <c r="G37" s="123">
        <v>-0.720470945689328</v>
      </c>
    </row>
    <row r="38" customHeight="1" spans="1:7">
      <c r="A38" s="218">
        <v>2010399</v>
      </c>
      <c r="B38" s="118" t="s">
        <v>124</v>
      </c>
      <c r="C38" s="119">
        <v>10000</v>
      </c>
      <c r="D38" s="119">
        <v>10000</v>
      </c>
      <c r="E38" s="119">
        <v>9001</v>
      </c>
      <c r="F38" s="219">
        <f>E38/C38*100</f>
        <v>90.01</v>
      </c>
      <c r="G38" s="123">
        <v>-0.0872122502788764</v>
      </c>
    </row>
    <row r="39" customHeight="1" spans="1:7">
      <c r="A39" s="218">
        <v>20104</v>
      </c>
      <c r="B39" s="220" t="s">
        <v>125</v>
      </c>
      <c r="C39" s="119">
        <f>SUM(C40:C49)</f>
        <v>1430</v>
      </c>
      <c r="D39" s="119">
        <f>SUM(D40:D49)</f>
        <v>1430</v>
      </c>
      <c r="E39" s="119">
        <f>SUM(E40:E49)</f>
        <v>1736</v>
      </c>
      <c r="F39" s="219">
        <f>E39/C39*100</f>
        <v>121.398601398601</v>
      </c>
      <c r="G39" s="123">
        <v>-0.225345827755466</v>
      </c>
    </row>
    <row r="40" customHeight="1" spans="1:7">
      <c r="A40" s="218">
        <v>2010401</v>
      </c>
      <c r="B40" s="118" t="s">
        <v>102</v>
      </c>
      <c r="C40" s="119">
        <v>630</v>
      </c>
      <c r="D40" s="119">
        <v>630</v>
      </c>
      <c r="E40" s="119">
        <v>1092</v>
      </c>
      <c r="F40" s="219">
        <f>E40/C40*100</f>
        <v>173.333333333333</v>
      </c>
      <c r="G40" s="123">
        <v>0.272727272727273</v>
      </c>
    </row>
    <row r="41" customHeight="1" spans="1:7">
      <c r="A41" s="218">
        <v>2010402</v>
      </c>
      <c r="B41" s="118" t="s">
        <v>103</v>
      </c>
      <c r="C41" s="119"/>
      <c r="D41" s="119"/>
      <c r="E41" s="119">
        <v>0</v>
      </c>
      <c r="F41" s="219"/>
      <c r="G41" s="123"/>
    </row>
    <row r="42" customHeight="1" spans="1:7">
      <c r="A42" s="218">
        <v>2010403</v>
      </c>
      <c r="B42" s="118" t="s">
        <v>104</v>
      </c>
      <c r="C42" s="119"/>
      <c r="D42" s="119"/>
      <c r="E42" s="119">
        <v>0</v>
      </c>
      <c r="F42" s="219"/>
      <c r="G42" s="123"/>
    </row>
    <row r="43" customHeight="1" spans="1:7">
      <c r="A43" s="218">
        <v>2010404</v>
      </c>
      <c r="B43" s="118" t="s">
        <v>126</v>
      </c>
      <c r="C43" s="119"/>
      <c r="D43" s="119"/>
      <c r="E43" s="119">
        <v>0</v>
      </c>
      <c r="F43" s="219"/>
      <c r="G43" s="123"/>
    </row>
    <row r="44" customHeight="1" spans="1:7">
      <c r="A44" s="218">
        <v>2010405</v>
      </c>
      <c r="B44" s="118" t="s">
        <v>127</v>
      </c>
      <c r="C44" s="119"/>
      <c r="D44" s="119"/>
      <c r="E44" s="119">
        <v>0</v>
      </c>
      <c r="F44" s="219"/>
      <c r="G44" s="123"/>
    </row>
    <row r="45" customHeight="1" spans="1:7">
      <c r="A45" s="218">
        <v>2010406</v>
      </c>
      <c r="B45" s="118" t="s">
        <v>128</v>
      </c>
      <c r="C45" s="119"/>
      <c r="D45" s="119"/>
      <c r="E45" s="119">
        <v>0</v>
      </c>
      <c r="F45" s="219"/>
      <c r="G45" s="123"/>
    </row>
    <row r="46" customHeight="1" spans="1:7">
      <c r="A46" s="218">
        <v>2010407</v>
      </c>
      <c r="B46" s="118" t="s">
        <v>129</v>
      </c>
      <c r="C46" s="119"/>
      <c r="D46" s="119"/>
      <c r="E46" s="119">
        <v>0</v>
      </c>
      <c r="F46" s="219"/>
      <c r="G46" s="123"/>
    </row>
    <row r="47" customHeight="1" spans="1:7">
      <c r="A47" s="218">
        <v>2010408</v>
      </c>
      <c r="B47" s="118" t="s">
        <v>130</v>
      </c>
      <c r="C47" s="119"/>
      <c r="D47" s="119"/>
      <c r="E47" s="119">
        <v>0</v>
      </c>
      <c r="F47" s="219"/>
      <c r="G47" s="123"/>
    </row>
    <row r="48" customHeight="1" spans="1:7">
      <c r="A48" s="218">
        <v>2010450</v>
      </c>
      <c r="B48" s="118" t="s">
        <v>111</v>
      </c>
      <c r="C48" s="119"/>
      <c r="D48" s="119"/>
      <c r="E48" s="119">
        <v>17</v>
      </c>
      <c r="F48" s="219"/>
      <c r="G48" s="123">
        <v>-0.66</v>
      </c>
    </row>
    <row r="49" customHeight="1" spans="1:7">
      <c r="A49" s="218">
        <v>2010499</v>
      </c>
      <c r="B49" s="118" t="s">
        <v>131</v>
      </c>
      <c r="C49" s="119">
        <v>800</v>
      </c>
      <c r="D49" s="119">
        <v>800</v>
      </c>
      <c r="E49" s="119">
        <v>627</v>
      </c>
      <c r="F49" s="219">
        <f>E49/C49*100</f>
        <v>78.375</v>
      </c>
      <c r="G49" s="123">
        <v>-0.529632408102025</v>
      </c>
    </row>
    <row r="50" customHeight="1" spans="1:7">
      <c r="A50" s="218">
        <v>20105</v>
      </c>
      <c r="B50" s="220" t="s">
        <v>132</v>
      </c>
      <c r="C50" s="119">
        <f>SUM(C51:C60)</f>
        <v>880</v>
      </c>
      <c r="D50" s="119">
        <f>SUM(D51:D60)</f>
        <v>880</v>
      </c>
      <c r="E50" s="119">
        <f>SUM(E51:E60)</f>
        <v>850</v>
      </c>
      <c r="F50" s="219">
        <f>E50/C50*100</f>
        <v>96.5909090909091</v>
      </c>
      <c r="G50" s="123">
        <v>0.263001485884101</v>
      </c>
    </row>
    <row r="51" customHeight="1" spans="1:7">
      <c r="A51" s="218">
        <v>2010501</v>
      </c>
      <c r="B51" s="118" t="s">
        <v>102</v>
      </c>
      <c r="C51" s="119">
        <v>180</v>
      </c>
      <c r="D51" s="119">
        <v>180</v>
      </c>
      <c r="E51" s="119">
        <v>455</v>
      </c>
      <c r="F51" s="219">
        <f>E51/C51*100</f>
        <v>252.777777777778</v>
      </c>
      <c r="G51" s="123">
        <v>0.1375</v>
      </c>
    </row>
    <row r="52" customHeight="1" spans="1:7">
      <c r="A52" s="218">
        <v>2010502</v>
      </c>
      <c r="B52" s="118" t="s">
        <v>103</v>
      </c>
      <c r="C52" s="119"/>
      <c r="D52" s="119"/>
      <c r="E52" s="119">
        <v>0</v>
      </c>
      <c r="F52" s="219"/>
      <c r="G52" s="123">
        <v>-1</v>
      </c>
    </row>
    <row r="53" customHeight="1" spans="1:7">
      <c r="A53" s="218">
        <v>2010503</v>
      </c>
      <c r="B53" s="118" t="s">
        <v>104</v>
      </c>
      <c r="C53" s="119"/>
      <c r="D53" s="119"/>
      <c r="E53" s="119">
        <v>0</v>
      </c>
      <c r="F53" s="219"/>
      <c r="G53" s="123"/>
    </row>
    <row r="54" customHeight="1" spans="1:7">
      <c r="A54" s="218">
        <v>2010504</v>
      </c>
      <c r="B54" s="118" t="s">
        <v>133</v>
      </c>
      <c r="C54" s="119"/>
      <c r="D54" s="119"/>
      <c r="E54" s="119">
        <v>0</v>
      </c>
      <c r="F54" s="219"/>
      <c r="G54" s="123">
        <v>-1</v>
      </c>
    </row>
    <row r="55" customHeight="1" spans="1:7">
      <c r="A55" s="218">
        <v>2010505</v>
      </c>
      <c r="B55" s="118" t="s">
        <v>134</v>
      </c>
      <c r="C55" s="119"/>
      <c r="D55" s="119"/>
      <c r="E55" s="119">
        <v>95</v>
      </c>
      <c r="F55" s="219"/>
      <c r="G55" s="123">
        <v>0.158536585365854</v>
      </c>
    </row>
    <row r="56" customHeight="1" spans="1:7">
      <c r="A56" s="218">
        <v>2010506</v>
      </c>
      <c r="B56" s="118" t="s">
        <v>135</v>
      </c>
      <c r="C56" s="119"/>
      <c r="D56" s="119"/>
      <c r="E56" s="119">
        <v>0</v>
      </c>
      <c r="F56" s="219"/>
      <c r="G56" s="123"/>
    </row>
    <row r="57" customHeight="1" spans="1:7">
      <c r="A57" s="218">
        <v>2010507</v>
      </c>
      <c r="B57" s="118" t="s">
        <v>136</v>
      </c>
      <c r="C57" s="119"/>
      <c r="D57" s="119"/>
      <c r="E57" s="119">
        <v>33</v>
      </c>
      <c r="F57" s="219"/>
      <c r="G57" s="123">
        <v>0.178571428571429</v>
      </c>
    </row>
    <row r="58" customHeight="1" spans="1:7">
      <c r="A58" s="218">
        <v>2010508</v>
      </c>
      <c r="B58" s="118" t="s">
        <v>137</v>
      </c>
      <c r="C58" s="119"/>
      <c r="D58" s="119"/>
      <c r="E58" s="119">
        <v>24</v>
      </c>
      <c r="F58" s="219"/>
      <c r="G58" s="123">
        <v>-0.294117647058823</v>
      </c>
    </row>
    <row r="59" customHeight="1" spans="1:7">
      <c r="A59" s="218">
        <v>2010550</v>
      </c>
      <c r="B59" s="118" t="s">
        <v>111</v>
      </c>
      <c r="C59" s="119"/>
      <c r="D59" s="119"/>
      <c r="E59" s="119">
        <v>13</v>
      </c>
      <c r="F59" s="219"/>
      <c r="G59" s="123">
        <v>0.625</v>
      </c>
    </row>
    <row r="60" customHeight="1" spans="1:7">
      <c r="A60" s="218">
        <v>2010599</v>
      </c>
      <c r="B60" s="118" t="s">
        <v>138</v>
      </c>
      <c r="C60" s="119">
        <v>700</v>
      </c>
      <c r="D60" s="119">
        <v>700</v>
      </c>
      <c r="E60" s="119">
        <v>230</v>
      </c>
      <c r="F60" s="219">
        <f>E60/C60*100</f>
        <v>32.8571428571429</v>
      </c>
      <c r="G60" s="123">
        <v>1.01754385964912</v>
      </c>
    </row>
    <row r="61" customHeight="1" spans="1:7">
      <c r="A61" s="218">
        <v>20106</v>
      </c>
      <c r="B61" s="220" t="s">
        <v>139</v>
      </c>
      <c r="C61" s="119">
        <f>SUM(C62:C71)</f>
        <v>2900</v>
      </c>
      <c r="D61" s="119">
        <f>SUM(D62:D71)</f>
        <v>2900</v>
      </c>
      <c r="E61" s="119">
        <f>SUM(E62:E71)</f>
        <v>3786</v>
      </c>
      <c r="F61" s="219">
        <f>E61/C61*100</f>
        <v>130.551724137931</v>
      </c>
      <c r="G61" s="123">
        <v>-0.077485380116959</v>
      </c>
    </row>
    <row r="62" customHeight="1" spans="1:7">
      <c r="A62" s="218">
        <v>2010601</v>
      </c>
      <c r="B62" s="118" t="s">
        <v>102</v>
      </c>
      <c r="C62" s="119">
        <v>1800</v>
      </c>
      <c r="D62" s="119">
        <v>1800</v>
      </c>
      <c r="E62" s="119">
        <v>2407</v>
      </c>
      <c r="F62" s="219">
        <f>E62/C62*100</f>
        <v>133.722222222222</v>
      </c>
      <c r="G62" s="123">
        <v>-0.20978332239002</v>
      </c>
    </row>
    <row r="63" customHeight="1" spans="1:7">
      <c r="A63" s="218">
        <v>2010602</v>
      </c>
      <c r="B63" s="118" t="s">
        <v>103</v>
      </c>
      <c r="C63" s="119"/>
      <c r="D63" s="119"/>
      <c r="E63" s="119">
        <v>109</v>
      </c>
      <c r="F63" s="219"/>
      <c r="G63" s="123">
        <v>0.816666666666667</v>
      </c>
    </row>
    <row r="64" customHeight="1" spans="1:7">
      <c r="A64" s="218">
        <v>2010603</v>
      </c>
      <c r="B64" s="118" t="s">
        <v>104</v>
      </c>
      <c r="C64" s="119"/>
      <c r="D64" s="119"/>
      <c r="E64" s="119">
        <v>0</v>
      </c>
      <c r="F64" s="219"/>
      <c r="G64" s="123"/>
    </row>
    <row r="65" customHeight="1" spans="1:7">
      <c r="A65" s="218">
        <v>2010604</v>
      </c>
      <c r="B65" s="118" t="s">
        <v>140</v>
      </c>
      <c r="C65" s="119"/>
      <c r="D65" s="119"/>
      <c r="E65" s="119">
        <v>0</v>
      </c>
      <c r="F65" s="219"/>
      <c r="G65" s="123"/>
    </row>
    <row r="66" customHeight="1" spans="1:7">
      <c r="A66" s="218">
        <v>2010605</v>
      </c>
      <c r="B66" s="118" t="s">
        <v>141</v>
      </c>
      <c r="C66" s="119"/>
      <c r="D66" s="119"/>
      <c r="E66" s="119">
        <v>31</v>
      </c>
      <c r="F66" s="219"/>
      <c r="G66" s="123">
        <v>2.44444444444444</v>
      </c>
    </row>
    <row r="67" customHeight="1" spans="1:7">
      <c r="A67" s="218">
        <v>2010606</v>
      </c>
      <c r="B67" s="118" t="s">
        <v>142</v>
      </c>
      <c r="C67" s="119"/>
      <c r="D67" s="119"/>
      <c r="E67" s="119">
        <v>0</v>
      </c>
      <c r="F67" s="219"/>
      <c r="G67" s="123"/>
    </row>
    <row r="68" customHeight="1" spans="1:7">
      <c r="A68" s="218">
        <v>2010607</v>
      </c>
      <c r="B68" s="118" t="s">
        <v>143</v>
      </c>
      <c r="C68" s="119"/>
      <c r="D68" s="119"/>
      <c r="E68" s="119">
        <v>0</v>
      </c>
      <c r="F68" s="219"/>
      <c r="G68" s="123"/>
    </row>
    <row r="69" customHeight="1" spans="1:7">
      <c r="A69" s="218">
        <v>2010608</v>
      </c>
      <c r="B69" s="118" t="s">
        <v>144</v>
      </c>
      <c r="C69" s="119"/>
      <c r="D69" s="119"/>
      <c r="E69" s="119">
        <v>0</v>
      </c>
      <c r="F69" s="219"/>
      <c r="G69" s="123"/>
    </row>
    <row r="70" customHeight="1" spans="1:7">
      <c r="A70" s="218">
        <v>2010650</v>
      </c>
      <c r="B70" s="118" t="s">
        <v>111</v>
      </c>
      <c r="C70" s="119"/>
      <c r="D70" s="119"/>
      <c r="E70" s="119">
        <v>100</v>
      </c>
      <c r="F70" s="219"/>
      <c r="G70" s="123">
        <v>24</v>
      </c>
    </row>
    <row r="71" customHeight="1" spans="1:7">
      <c r="A71" s="218">
        <v>2010699</v>
      </c>
      <c r="B71" s="118" t="s">
        <v>145</v>
      </c>
      <c r="C71" s="119">
        <v>1100</v>
      </c>
      <c r="D71" s="119">
        <v>1100</v>
      </c>
      <c r="E71" s="119">
        <v>1139</v>
      </c>
      <c r="F71" s="219">
        <f>E71/C71*100</f>
        <v>103.545454545455</v>
      </c>
      <c r="G71" s="123">
        <v>0.156345177664975</v>
      </c>
    </row>
    <row r="72" customHeight="1" spans="1:7">
      <c r="A72" s="218">
        <v>20107</v>
      </c>
      <c r="B72" s="220" t="s">
        <v>146</v>
      </c>
      <c r="C72" s="119">
        <f>SUM(C73:C79)</f>
        <v>3600</v>
      </c>
      <c r="D72" s="119">
        <f>SUM(D73:D79)</f>
        <v>3600</v>
      </c>
      <c r="E72" s="119">
        <f>SUM(E73:E79)</f>
        <v>3440</v>
      </c>
      <c r="F72" s="219">
        <f>E72/C72*100</f>
        <v>95.5555555555556</v>
      </c>
      <c r="G72" s="123">
        <v>-0.100888656560376</v>
      </c>
    </row>
    <row r="73" customHeight="1" spans="1:7">
      <c r="A73" s="218">
        <v>2010701</v>
      </c>
      <c r="B73" s="118" t="s">
        <v>102</v>
      </c>
      <c r="C73" s="119"/>
      <c r="D73" s="119"/>
      <c r="E73" s="119">
        <v>0</v>
      </c>
      <c r="F73" s="219"/>
      <c r="G73" s="123"/>
    </row>
    <row r="74" customHeight="1" spans="1:7">
      <c r="A74" s="218">
        <v>2010702</v>
      </c>
      <c r="B74" s="118" t="s">
        <v>103</v>
      </c>
      <c r="C74" s="119"/>
      <c r="D74" s="119"/>
      <c r="E74" s="119">
        <v>0</v>
      </c>
      <c r="F74" s="219"/>
      <c r="G74" s="123"/>
    </row>
    <row r="75" customHeight="1" spans="1:7">
      <c r="A75" s="218">
        <v>2010703</v>
      </c>
      <c r="B75" s="118" t="s">
        <v>104</v>
      </c>
      <c r="C75" s="119"/>
      <c r="D75" s="119"/>
      <c r="E75" s="119">
        <v>0</v>
      </c>
      <c r="F75" s="219"/>
      <c r="G75" s="123"/>
    </row>
    <row r="76" customHeight="1" spans="1:7">
      <c r="A76" s="218">
        <v>2010709</v>
      </c>
      <c r="B76" s="118" t="s">
        <v>143</v>
      </c>
      <c r="C76" s="119"/>
      <c r="D76" s="119"/>
      <c r="E76" s="119">
        <v>0</v>
      </c>
      <c r="F76" s="219"/>
      <c r="G76" s="123"/>
    </row>
    <row r="77" customHeight="1" spans="1:7">
      <c r="A77" s="218">
        <v>2010710</v>
      </c>
      <c r="B77" s="118" t="s">
        <v>147</v>
      </c>
      <c r="C77" s="119"/>
      <c r="D77" s="119"/>
      <c r="E77" s="119">
        <v>0</v>
      </c>
      <c r="F77" s="219"/>
      <c r="G77" s="123"/>
    </row>
    <row r="78" customHeight="1" spans="1:7">
      <c r="A78" s="218">
        <v>2010750</v>
      </c>
      <c r="B78" s="118" t="s">
        <v>111</v>
      </c>
      <c r="C78" s="119"/>
      <c r="D78" s="119"/>
      <c r="E78" s="119">
        <v>0</v>
      </c>
      <c r="F78" s="219"/>
      <c r="G78" s="123"/>
    </row>
    <row r="79" customHeight="1" spans="1:7">
      <c r="A79" s="218">
        <v>2010799</v>
      </c>
      <c r="B79" s="118" t="s">
        <v>148</v>
      </c>
      <c r="C79" s="119">
        <v>3600</v>
      </c>
      <c r="D79" s="119">
        <v>3600</v>
      </c>
      <c r="E79" s="119">
        <v>3440</v>
      </c>
      <c r="F79" s="219">
        <f>E79/C79*100</f>
        <v>95.5555555555556</v>
      </c>
      <c r="G79" s="123">
        <v>-0.100888656560376</v>
      </c>
    </row>
    <row r="80" customHeight="1" spans="1:7">
      <c r="A80" s="218">
        <v>20108</v>
      </c>
      <c r="B80" s="220" t="s">
        <v>149</v>
      </c>
      <c r="C80" s="119">
        <f>SUM(C81:C88)</f>
        <v>620</v>
      </c>
      <c r="D80" s="119">
        <f>SUM(D81:D88)</f>
        <v>620</v>
      </c>
      <c r="E80" s="119">
        <f>SUM(E81:E88)</f>
        <v>878</v>
      </c>
      <c r="F80" s="219">
        <f>E80/C80*100</f>
        <v>141.612903225806</v>
      </c>
      <c r="G80" s="123">
        <v>-0.0609625668449197</v>
      </c>
    </row>
    <row r="81" customHeight="1" spans="1:7">
      <c r="A81" s="218">
        <v>2010801</v>
      </c>
      <c r="B81" s="118" t="s">
        <v>102</v>
      </c>
      <c r="C81" s="119">
        <v>420</v>
      </c>
      <c r="D81" s="119">
        <v>420</v>
      </c>
      <c r="E81" s="119">
        <v>644</v>
      </c>
      <c r="F81" s="219">
        <f>E81/C81*100</f>
        <v>153.333333333333</v>
      </c>
      <c r="G81" s="123">
        <v>-0.0330330330330331</v>
      </c>
    </row>
    <row r="82" customHeight="1" spans="1:7">
      <c r="A82" s="218">
        <v>2010802</v>
      </c>
      <c r="B82" s="118" t="s">
        <v>103</v>
      </c>
      <c r="C82" s="119"/>
      <c r="D82" s="119"/>
      <c r="E82" s="119">
        <v>0</v>
      </c>
      <c r="F82" s="219"/>
      <c r="G82" s="123">
        <v>-1</v>
      </c>
    </row>
    <row r="83" customHeight="1" spans="1:7">
      <c r="A83" s="218">
        <v>2010803</v>
      </c>
      <c r="B83" s="118" t="s">
        <v>104</v>
      </c>
      <c r="C83" s="119"/>
      <c r="D83" s="119"/>
      <c r="E83" s="119">
        <v>0</v>
      </c>
      <c r="F83" s="219"/>
      <c r="G83" s="123">
        <v>-1</v>
      </c>
    </row>
    <row r="84" customHeight="1" spans="1:7">
      <c r="A84" s="218">
        <v>2010804</v>
      </c>
      <c r="B84" s="118" t="s">
        <v>150</v>
      </c>
      <c r="C84" s="119"/>
      <c r="D84" s="119"/>
      <c r="E84" s="119">
        <v>0</v>
      </c>
      <c r="F84" s="219"/>
      <c r="G84" s="123"/>
    </row>
    <row r="85" customHeight="1" spans="1:7">
      <c r="A85" s="218">
        <v>2010805</v>
      </c>
      <c r="B85" s="118" t="s">
        <v>151</v>
      </c>
      <c r="C85" s="119"/>
      <c r="D85" s="119"/>
      <c r="E85" s="119">
        <v>0</v>
      </c>
      <c r="F85" s="219"/>
      <c r="G85" s="123"/>
    </row>
    <row r="86" customHeight="1" spans="1:7">
      <c r="A86" s="218">
        <v>2010806</v>
      </c>
      <c r="B86" s="118" t="s">
        <v>143</v>
      </c>
      <c r="C86" s="119"/>
      <c r="D86" s="119"/>
      <c r="E86" s="119">
        <v>0</v>
      </c>
      <c r="F86" s="219"/>
      <c r="G86" s="123"/>
    </row>
    <row r="87" customHeight="1" spans="1:7">
      <c r="A87" s="218">
        <v>2010850</v>
      </c>
      <c r="B87" s="118" t="s">
        <v>111</v>
      </c>
      <c r="C87" s="119"/>
      <c r="D87" s="119"/>
      <c r="E87" s="119">
        <v>9</v>
      </c>
      <c r="F87" s="219"/>
      <c r="G87" s="123">
        <v>8</v>
      </c>
    </row>
    <row r="88" customHeight="1" spans="1:7">
      <c r="A88" s="218">
        <v>2010899</v>
      </c>
      <c r="B88" s="118" t="s">
        <v>152</v>
      </c>
      <c r="C88" s="119">
        <v>200</v>
      </c>
      <c r="D88" s="119">
        <v>200</v>
      </c>
      <c r="E88" s="119">
        <v>225</v>
      </c>
      <c r="F88" s="219">
        <f>E88/C88*100</f>
        <v>112.5</v>
      </c>
      <c r="G88" s="123">
        <v>-0.0890688259109311</v>
      </c>
    </row>
    <row r="89" customHeight="1" spans="1:7">
      <c r="A89" s="218">
        <v>20109</v>
      </c>
      <c r="B89" s="220" t="s">
        <v>153</v>
      </c>
      <c r="C89" s="119">
        <f>SUM(C90:C101)</f>
        <v>0</v>
      </c>
      <c r="D89" s="119">
        <f>SUM(D90:D101)</f>
        <v>0</v>
      </c>
      <c r="E89" s="119">
        <f>SUM(E90:E101)</f>
        <v>0</v>
      </c>
      <c r="F89" s="219"/>
      <c r="G89" s="123">
        <v>-1</v>
      </c>
    </row>
    <row r="90" customHeight="1" spans="1:7">
      <c r="A90" s="218">
        <v>2010901</v>
      </c>
      <c r="B90" s="118" t="s">
        <v>102</v>
      </c>
      <c r="C90" s="119"/>
      <c r="D90" s="119"/>
      <c r="E90" s="119">
        <v>0</v>
      </c>
      <c r="F90" s="219"/>
      <c r="G90" s="123">
        <v>-1</v>
      </c>
    </row>
    <row r="91" customHeight="1" spans="1:7">
      <c r="A91" s="218">
        <v>2010902</v>
      </c>
      <c r="B91" s="118" t="s">
        <v>103</v>
      </c>
      <c r="C91" s="119"/>
      <c r="D91" s="119"/>
      <c r="E91" s="119">
        <v>0</v>
      </c>
      <c r="F91" s="219"/>
      <c r="G91" s="123"/>
    </row>
    <row r="92" customHeight="1" spans="1:7">
      <c r="A92" s="218">
        <v>2010903</v>
      </c>
      <c r="B92" s="118" t="s">
        <v>104</v>
      </c>
      <c r="C92" s="119"/>
      <c r="D92" s="119"/>
      <c r="E92" s="119">
        <v>0</v>
      </c>
      <c r="F92" s="219"/>
      <c r="G92" s="123"/>
    </row>
    <row r="93" customHeight="1" spans="1:7">
      <c r="A93" s="218">
        <v>2010905</v>
      </c>
      <c r="B93" s="118" t="s">
        <v>154</v>
      </c>
      <c r="C93" s="119"/>
      <c r="D93" s="119"/>
      <c r="E93" s="119">
        <v>0</v>
      </c>
      <c r="F93" s="219"/>
      <c r="G93" s="123"/>
    </row>
    <row r="94" customHeight="1" spans="1:7">
      <c r="A94" s="218">
        <v>2010907</v>
      </c>
      <c r="B94" s="118" t="s">
        <v>155</v>
      </c>
      <c r="C94" s="119"/>
      <c r="D94" s="119"/>
      <c r="E94" s="119">
        <v>0</v>
      </c>
      <c r="F94" s="219"/>
      <c r="G94" s="123"/>
    </row>
    <row r="95" customHeight="1" spans="1:7">
      <c r="A95" s="218">
        <v>2010908</v>
      </c>
      <c r="B95" s="118" t="s">
        <v>143</v>
      </c>
      <c r="C95" s="119"/>
      <c r="D95" s="119"/>
      <c r="E95" s="119">
        <v>0</v>
      </c>
      <c r="F95" s="219"/>
      <c r="G95" s="123"/>
    </row>
    <row r="96" customHeight="1" spans="1:7">
      <c r="A96" s="218">
        <v>2010909</v>
      </c>
      <c r="B96" s="118" t="s">
        <v>156</v>
      </c>
      <c r="C96" s="119"/>
      <c r="D96" s="119"/>
      <c r="E96" s="119">
        <v>0</v>
      </c>
      <c r="F96" s="219"/>
      <c r="G96" s="123"/>
    </row>
    <row r="97" customHeight="1" spans="1:7">
      <c r="A97" s="218">
        <v>2010910</v>
      </c>
      <c r="B97" s="118" t="s">
        <v>157</v>
      </c>
      <c r="C97" s="119"/>
      <c r="D97" s="119"/>
      <c r="E97" s="119">
        <v>0</v>
      </c>
      <c r="F97" s="219"/>
      <c r="G97" s="123"/>
    </row>
    <row r="98" customHeight="1" spans="1:7">
      <c r="A98" s="218">
        <v>2010911</v>
      </c>
      <c r="B98" s="118" t="s">
        <v>158</v>
      </c>
      <c r="C98" s="119"/>
      <c r="D98" s="119"/>
      <c r="E98" s="119">
        <v>0</v>
      </c>
      <c r="F98" s="219"/>
      <c r="G98" s="123"/>
    </row>
    <row r="99" customHeight="1" spans="1:7">
      <c r="A99" s="218">
        <v>2010912</v>
      </c>
      <c r="B99" s="118" t="s">
        <v>159</v>
      </c>
      <c r="C99" s="119"/>
      <c r="D99" s="119"/>
      <c r="E99" s="119">
        <v>0</v>
      </c>
      <c r="F99" s="219"/>
      <c r="G99" s="123"/>
    </row>
    <row r="100" customHeight="1" spans="1:7">
      <c r="A100" s="218">
        <v>2010950</v>
      </c>
      <c r="B100" s="118" t="s">
        <v>111</v>
      </c>
      <c r="C100" s="119"/>
      <c r="D100" s="119"/>
      <c r="E100" s="119">
        <v>0</v>
      </c>
      <c r="F100" s="219"/>
      <c r="G100" s="123"/>
    </row>
    <row r="101" customHeight="1" spans="1:7">
      <c r="A101" s="218">
        <v>2010999</v>
      </c>
      <c r="B101" s="118" t="s">
        <v>160</v>
      </c>
      <c r="C101" s="119"/>
      <c r="D101" s="119"/>
      <c r="E101" s="119">
        <v>0</v>
      </c>
      <c r="F101" s="219"/>
      <c r="G101" s="123"/>
    </row>
    <row r="102" customHeight="1" spans="1:7">
      <c r="A102" s="218">
        <v>20111</v>
      </c>
      <c r="B102" s="220" t="s">
        <v>161</v>
      </c>
      <c r="C102" s="119">
        <f>SUM(C103:C110)</f>
        <v>1735</v>
      </c>
      <c r="D102" s="119">
        <f>SUM(D103:D110)</f>
        <v>1735</v>
      </c>
      <c r="E102" s="119">
        <f>SUM(E103:E110)</f>
        <v>2385</v>
      </c>
      <c r="F102" s="219">
        <f>E102/C102*100</f>
        <v>137.463976945245</v>
      </c>
      <c r="G102" s="123">
        <v>-0.198588709677419</v>
      </c>
    </row>
    <row r="103" customHeight="1" spans="1:7">
      <c r="A103" s="218">
        <v>2011101</v>
      </c>
      <c r="B103" s="118" t="s">
        <v>102</v>
      </c>
      <c r="C103" s="119">
        <v>1200</v>
      </c>
      <c r="D103" s="119">
        <v>1200</v>
      </c>
      <c r="E103" s="119">
        <v>2227</v>
      </c>
      <c r="F103" s="219">
        <f>E103/C103*100</f>
        <v>185.583333333333</v>
      </c>
      <c r="G103" s="123">
        <v>0.166579360921949</v>
      </c>
    </row>
    <row r="104" customHeight="1" spans="1:7">
      <c r="A104" s="218">
        <v>2011102</v>
      </c>
      <c r="B104" s="118" t="s">
        <v>103</v>
      </c>
      <c r="C104" s="119"/>
      <c r="D104" s="119"/>
      <c r="E104" s="119">
        <v>0</v>
      </c>
      <c r="F104" s="219"/>
      <c r="G104" s="123">
        <v>-1</v>
      </c>
    </row>
    <row r="105" customHeight="1" spans="1:7">
      <c r="A105" s="218">
        <v>2011103</v>
      </c>
      <c r="B105" s="118" t="s">
        <v>104</v>
      </c>
      <c r="C105" s="119"/>
      <c r="D105" s="119"/>
      <c r="E105" s="119">
        <v>0</v>
      </c>
      <c r="F105" s="219"/>
      <c r="G105" s="123"/>
    </row>
    <row r="106" customHeight="1" spans="1:7">
      <c r="A106" s="218">
        <v>2011104</v>
      </c>
      <c r="B106" s="118" t="s">
        <v>162</v>
      </c>
      <c r="C106" s="119"/>
      <c r="D106" s="119"/>
      <c r="E106" s="119">
        <v>0</v>
      </c>
      <c r="F106" s="219"/>
      <c r="G106" s="123">
        <v>-1</v>
      </c>
    </row>
    <row r="107" customHeight="1" spans="1:7">
      <c r="A107" s="218">
        <v>2011105</v>
      </c>
      <c r="B107" s="118" t="s">
        <v>163</v>
      </c>
      <c r="C107" s="119">
        <v>220</v>
      </c>
      <c r="D107" s="119">
        <v>220</v>
      </c>
      <c r="E107" s="119">
        <v>0</v>
      </c>
      <c r="F107" s="219">
        <f>E107/C107*100</f>
        <v>0</v>
      </c>
      <c r="G107" s="123">
        <v>-1</v>
      </c>
    </row>
    <row r="108" customHeight="1" spans="1:7">
      <c r="A108" s="218">
        <v>2011106</v>
      </c>
      <c r="B108" s="118" t="s">
        <v>164</v>
      </c>
      <c r="C108" s="119"/>
      <c r="D108" s="119"/>
      <c r="E108" s="119">
        <v>0</v>
      </c>
      <c r="F108" s="219"/>
      <c r="G108" s="123">
        <v>-1</v>
      </c>
    </row>
    <row r="109" customHeight="1" spans="1:7">
      <c r="A109" s="218">
        <v>2011150</v>
      </c>
      <c r="B109" s="118" t="s">
        <v>111</v>
      </c>
      <c r="C109" s="119"/>
      <c r="D109" s="119"/>
      <c r="E109" s="119">
        <v>0</v>
      </c>
      <c r="F109" s="219"/>
      <c r="G109" s="123"/>
    </row>
    <row r="110" customHeight="1" spans="1:7">
      <c r="A110" s="218">
        <v>2011199</v>
      </c>
      <c r="B110" s="118" t="s">
        <v>165</v>
      </c>
      <c r="C110" s="119">
        <v>315</v>
      </c>
      <c r="D110" s="119">
        <v>315</v>
      </c>
      <c r="E110" s="119">
        <v>158</v>
      </c>
      <c r="F110" s="219">
        <f>E110/C110*100</f>
        <v>50.1587301587302</v>
      </c>
      <c r="G110" s="123">
        <v>-0.816279069767442</v>
      </c>
    </row>
    <row r="111" customHeight="1" spans="1:7">
      <c r="A111" s="218">
        <v>20113</v>
      </c>
      <c r="B111" s="220" t="s">
        <v>166</v>
      </c>
      <c r="C111" s="119">
        <f>SUM(C112:C121)</f>
        <v>850</v>
      </c>
      <c r="D111" s="119">
        <f>SUM(D112:D121)</f>
        <v>850</v>
      </c>
      <c r="E111" s="119">
        <f>SUM(E112:E121)</f>
        <v>721</v>
      </c>
      <c r="F111" s="219">
        <f>E111/C111*100</f>
        <v>84.8235294117647</v>
      </c>
      <c r="G111" s="123">
        <v>-0.545683679899181</v>
      </c>
    </row>
    <row r="112" customHeight="1" spans="1:7">
      <c r="A112" s="218">
        <v>2011301</v>
      </c>
      <c r="B112" s="118" t="s">
        <v>102</v>
      </c>
      <c r="C112" s="119">
        <v>250</v>
      </c>
      <c r="D112" s="119">
        <v>250</v>
      </c>
      <c r="E112" s="119">
        <v>396</v>
      </c>
      <c r="F112" s="219">
        <f>E112/C112*100</f>
        <v>158.4</v>
      </c>
      <c r="G112" s="123">
        <v>0.141210374639769</v>
      </c>
    </row>
    <row r="113" customHeight="1" spans="1:7">
      <c r="A113" s="218">
        <v>2011302</v>
      </c>
      <c r="B113" s="118" t="s">
        <v>103</v>
      </c>
      <c r="C113" s="119"/>
      <c r="D113" s="119"/>
      <c r="E113" s="119">
        <v>0</v>
      </c>
      <c r="F113" s="219"/>
      <c r="G113" s="123"/>
    </row>
    <row r="114" customHeight="1" spans="1:7">
      <c r="A114" s="218">
        <v>2011303</v>
      </c>
      <c r="B114" s="118" t="s">
        <v>104</v>
      </c>
      <c r="C114" s="119"/>
      <c r="D114" s="119"/>
      <c r="E114" s="119">
        <v>0</v>
      </c>
      <c r="F114" s="219"/>
      <c r="G114" s="123"/>
    </row>
    <row r="115" customHeight="1" spans="1:7">
      <c r="A115" s="218">
        <v>2011304</v>
      </c>
      <c r="B115" s="118" t="s">
        <v>167</v>
      </c>
      <c r="C115" s="119"/>
      <c r="D115" s="119"/>
      <c r="E115" s="119">
        <v>0</v>
      </c>
      <c r="F115" s="219"/>
      <c r="G115" s="123"/>
    </row>
    <row r="116" customHeight="1" spans="1:7">
      <c r="A116" s="218">
        <v>2011305</v>
      </c>
      <c r="B116" s="118" t="s">
        <v>168</v>
      </c>
      <c r="C116" s="119"/>
      <c r="D116" s="119"/>
      <c r="E116" s="119">
        <v>0</v>
      </c>
      <c r="F116" s="219"/>
      <c r="G116" s="123"/>
    </row>
    <row r="117" customHeight="1" spans="1:7">
      <c r="A117" s="218">
        <v>2011306</v>
      </c>
      <c r="B117" s="118" t="s">
        <v>169</v>
      </c>
      <c r="C117" s="119"/>
      <c r="D117" s="119"/>
      <c r="E117" s="119">
        <v>0</v>
      </c>
      <c r="F117" s="219"/>
      <c r="G117" s="123"/>
    </row>
    <row r="118" customHeight="1" spans="1:7">
      <c r="A118" s="218">
        <v>2011307</v>
      </c>
      <c r="B118" s="118" t="s">
        <v>170</v>
      </c>
      <c r="C118" s="119"/>
      <c r="D118" s="119"/>
      <c r="E118" s="119">
        <v>0</v>
      </c>
      <c r="F118" s="219"/>
      <c r="G118" s="123"/>
    </row>
    <row r="119" customHeight="1" spans="1:7">
      <c r="A119" s="218">
        <v>2011308</v>
      </c>
      <c r="B119" s="118" t="s">
        <v>171</v>
      </c>
      <c r="C119" s="119">
        <v>100</v>
      </c>
      <c r="D119" s="119">
        <v>100</v>
      </c>
      <c r="E119" s="119">
        <v>22</v>
      </c>
      <c r="F119" s="219">
        <f>E119/C119*100</f>
        <v>22</v>
      </c>
      <c r="G119" s="123">
        <v>-0.725</v>
      </c>
    </row>
    <row r="120" customHeight="1" spans="1:7">
      <c r="A120" s="218">
        <v>2011350</v>
      </c>
      <c r="B120" s="118" t="s">
        <v>111</v>
      </c>
      <c r="C120" s="119"/>
      <c r="D120" s="119"/>
      <c r="E120" s="119">
        <v>0</v>
      </c>
      <c r="F120" s="219"/>
      <c r="G120" s="123"/>
    </row>
    <row r="121" customHeight="1" spans="1:7">
      <c r="A121" s="218">
        <v>2011399</v>
      </c>
      <c r="B121" s="118" t="s">
        <v>172</v>
      </c>
      <c r="C121" s="119">
        <v>500</v>
      </c>
      <c r="D121" s="119">
        <v>500</v>
      </c>
      <c r="E121" s="119">
        <v>303</v>
      </c>
      <c r="F121" s="219">
        <f>E121/C121*100</f>
        <v>60.6</v>
      </c>
      <c r="G121" s="123">
        <v>-0.738793103448276</v>
      </c>
    </row>
    <row r="122" customHeight="1" spans="1:7">
      <c r="A122" s="218">
        <v>20114</v>
      </c>
      <c r="B122" s="220" t="s">
        <v>173</v>
      </c>
      <c r="C122" s="119">
        <f>SUM(C123:C133)</f>
        <v>0</v>
      </c>
      <c r="D122" s="119">
        <f>SUM(D123:D133)</f>
        <v>0</v>
      </c>
      <c r="E122" s="119">
        <f>SUM(E123:E133)</f>
        <v>2</v>
      </c>
      <c r="F122" s="219"/>
      <c r="G122" s="123">
        <v>0</v>
      </c>
    </row>
    <row r="123" customHeight="1" spans="1:7">
      <c r="A123" s="218">
        <v>2011401</v>
      </c>
      <c r="B123" s="118" t="s">
        <v>102</v>
      </c>
      <c r="C123" s="119"/>
      <c r="D123" s="119"/>
      <c r="E123" s="119">
        <v>0</v>
      </c>
      <c r="F123" s="219"/>
      <c r="G123" s="123"/>
    </row>
    <row r="124" customHeight="1" spans="1:7">
      <c r="A124" s="218">
        <v>2011402</v>
      </c>
      <c r="B124" s="118" t="s">
        <v>103</v>
      </c>
      <c r="C124" s="119"/>
      <c r="D124" s="119"/>
      <c r="E124" s="119">
        <v>0</v>
      </c>
      <c r="F124" s="219"/>
      <c r="G124" s="123"/>
    </row>
    <row r="125" customHeight="1" spans="1:7">
      <c r="A125" s="218">
        <v>2011403</v>
      </c>
      <c r="B125" s="118" t="s">
        <v>104</v>
      </c>
      <c r="C125" s="119"/>
      <c r="D125" s="119"/>
      <c r="E125" s="119">
        <v>0</v>
      </c>
      <c r="F125" s="219"/>
      <c r="G125" s="123"/>
    </row>
    <row r="126" customHeight="1" spans="1:7">
      <c r="A126" s="218">
        <v>2011404</v>
      </c>
      <c r="B126" s="118" t="s">
        <v>174</v>
      </c>
      <c r="C126" s="119"/>
      <c r="D126" s="119"/>
      <c r="E126" s="119">
        <v>0</v>
      </c>
      <c r="F126" s="219"/>
      <c r="G126" s="123"/>
    </row>
    <row r="127" customHeight="1" spans="1:7">
      <c r="A127" s="218">
        <v>2011405</v>
      </c>
      <c r="B127" s="118" t="s">
        <v>175</v>
      </c>
      <c r="C127" s="119"/>
      <c r="D127" s="119"/>
      <c r="E127" s="119">
        <v>2</v>
      </c>
      <c r="F127" s="219"/>
      <c r="G127" s="123">
        <v>0</v>
      </c>
    </row>
    <row r="128" customHeight="1" spans="1:7">
      <c r="A128" s="218">
        <v>2011408</v>
      </c>
      <c r="B128" s="118" t="s">
        <v>176</v>
      </c>
      <c r="C128" s="119"/>
      <c r="D128" s="119"/>
      <c r="E128" s="119">
        <v>0</v>
      </c>
      <c r="F128" s="219"/>
      <c r="G128" s="123"/>
    </row>
    <row r="129" customHeight="1" spans="1:7">
      <c r="A129" s="218">
        <v>2011409</v>
      </c>
      <c r="B129" s="118" t="s">
        <v>177</v>
      </c>
      <c r="C129" s="119"/>
      <c r="D129" s="119"/>
      <c r="E129" s="119">
        <v>0</v>
      </c>
      <c r="F129" s="219"/>
      <c r="G129" s="123"/>
    </row>
    <row r="130" customHeight="1" spans="1:7">
      <c r="A130" s="218">
        <v>2011410</v>
      </c>
      <c r="B130" s="118" t="s">
        <v>178</v>
      </c>
      <c r="C130" s="119"/>
      <c r="D130" s="119"/>
      <c r="E130" s="119">
        <v>0</v>
      </c>
      <c r="F130" s="219"/>
      <c r="G130" s="123"/>
    </row>
    <row r="131" customHeight="1" spans="1:7">
      <c r="A131" s="218">
        <v>2011411</v>
      </c>
      <c r="B131" s="118" t="s">
        <v>179</v>
      </c>
      <c r="C131" s="119"/>
      <c r="D131" s="119"/>
      <c r="E131" s="119">
        <v>0</v>
      </c>
      <c r="F131" s="219"/>
      <c r="G131" s="123"/>
    </row>
    <row r="132" customHeight="1" spans="1:7">
      <c r="A132" s="218">
        <v>2011450</v>
      </c>
      <c r="B132" s="118" t="s">
        <v>111</v>
      </c>
      <c r="C132" s="119"/>
      <c r="D132" s="119"/>
      <c r="E132" s="119">
        <v>0</v>
      </c>
      <c r="F132" s="219"/>
      <c r="G132" s="123"/>
    </row>
    <row r="133" customHeight="1" spans="1:7">
      <c r="A133" s="218">
        <v>2011499</v>
      </c>
      <c r="B133" s="118" t="s">
        <v>180</v>
      </c>
      <c r="C133" s="119"/>
      <c r="D133" s="119"/>
      <c r="E133" s="119">
        <v>0</v>
      </c>
      <c r="F133" s="219"/>
      <c r="G133" s="123"/>
    </row>
    <row r="134" customHeight="1" spans="1:7">
      <c r="A134" s="218">
        <v>20123</v>
      </c>
      <c r="B134" s="220" t="s">
        <v>181</v>
      </c>
      <c r="C134" s="119">
        <f>SUM(C135:C140)</f>
        <v>0</v>
      </c>
      <c r="D134" s="119">
        <f>SUM(D135:D140)</f>
        <v>0</v>
      </c>
      <c r="E134" s="119">
        <f>SUM(E135:E140)</f>
        <v>48</v>
      </c>
      <c r="F134" s="219"/>
      <c r="G134" s="123">
        <v>2.69230769230769</v>
      </c>
    </row>
    <row r="135" customHeight="1" spans="1:7">
      <c r="A135" s="218">
        <v>2012301</v>
      </c>
      <c r="B135" s="118" t="s">
        <v>102</v>
      </c>
      <c r="C135" s="119"/>
      <c r="D135" s="119"/>
      <c r="E135" s="119">
        <v>18</v>
      </c>
      <c r="F135" s="219"/>
      <c r="G135" s="123">
        <v>5</v>
      </c>
    </row>
    <row r="136" customHeight="1" spans="1:7">
      <c r="A136" s="218">
        <v>2012302</v>
      </c>
      <c r="B136" s="118" t="s">
        <v>103</v>
      </c>
      <c r="C136" s="119"/>
      <c r="D136" s="119"/>
      <c r="E136" s="119">
        <v>0</v>
      </c>
      <c r="F136" s="219"/>
      <c r="G136" s="123"/>
    </row>
    <row r="137" customHeight="1" spans="1:7">
      <c r="A137" s="218">
        <v>2012303</v>
      </c>
      <c r="B137" s="118" t="s">
        <v>104</v>
      </c>
      <c r="C137" s="119"/>
      <c r="D137" s="119"/>
      <c r="E137" s="119">
        <v>0</v>
      </c>
      <c r="F137" s="219"/>
      <c r="G137" s="123"/>
    </row>
    <row r="138" customHeight="1" spans="1:7">
      <c r="A138" s="218">
        <v>2012304</v>
      </c>
      <c r="B138" s="118" t="s">
        <v>182</v>
      </c>
      <c r="C138" s="119"/>
      <c r="D138" s="119"/>
      <c r="E138" s="119">
        <v>0</v>
      </c>
      <c r="F138" s="219"/>
      <c r="G138" s="123">
        <v>-1</v>
      </c>
    </row>
    <row r="139" customHeight="1" spans="1:7">
      <c r="A139" s="218">
        <v>2012350</v>
      </c>
      <c r="B139" s="118" t="s">
        <v>111</v>
      </c>
      <c r="C139" s="119"/>
      <c r="D139" s="119"/>
      <c r="E139" s="119">
        <v>0</v>
      </c>
      <c r="F139" s="219"/>
      <c r="G139" s="123"/>
    </row>
    <row r="140" customHeight="1" spans="1:7">
      <c r="A140" s="218">
        <v>2012399</v>
      </c>
      <c r="B140" s="118" t="s">
        <v>183</v>
      </c>
      <c r="C140" s="119"/>
      <c r="D140" s="119"/>
      <c r="E140" s="119">
        <v>30</v>
      </c>
      <c r="F140" s="219"/>
      <c r="G140" s="123"/>
    </row>
    <row r="141" customHeight="1" spans="1:7">
      <c r="A141" s="218">
        <v>20125</v>
      </c>
      <c r="B141" s="220" t="s">
        <v>184</v>
      </c>
      <c r="C141" s="119">
        <f>SUM(C142:C148)</f>
        <v>0</v>
      </c>
      <c r="D141" s="119">
        <f>SUM(D142:D148)</f>
        <v>0</v>
      </c>
      <c r="E141" s="119">
        <f>SUM(E142:E148)</f>
        <v>16</v>
      </c>
      <c r="F141" s="219"/>
      <c r="G141" s="123">
        <v>-0.753846153846154</v>
      </c>
    </row>
    <row r="142" customHeight="1" spans="1:7">
      <c r="A142" s="218">
        <v>2012501</v>
      </c>
      <c r="B142" s="118" t="s">
        <v>102</v>
      </c>
      <c r="C142" s="119"/>
      <c r="D142" s="119"/>
      <c r="E142" s="119">
        <v>16</v>
      </c>
      <c r="F142" s="219"/>
      <c r="G142" s="123">
        <v>-0.753846153846154</v>
      </c>
    </row>
    <row r="143" customHeight="1" spans="1:7">
      <c r="A143" s="218">
        <v>2012502</v>
      </c>
      <c r="B143" s="118" t="s">
        <v>103</v>
      </c>
      <c r="C143" s="119"/>
      <c r="D143" s="119"/>
      <c r="E143" s="119">
        <v>0</v>
      </c>
      <c r="F143" s="219"/>
      <c r="G143" s="123"/>
    </row>
    <row r="144" customHeight="1" spans="1:7">
      <c r="A144" s="218">
        <v>2012503</v>
      </c>
      <c r="B144" s="118" t="s">
        <v>104</v>
      </c>
      <c r="C144" s="119"/>
      <c r="D144" s="119"/>
      <c r="E144" s="119">
        <v>0</v>
      </c>
      <c r="F144" s="219"/>
      <c r="G144" s="123"/>
    </row>
    <row r="145" customHeight="1" spans="1:7">
      <c r="A145" s="218">
        <v>2012504</v>
      </c>
      <c r="B145" s="118" t="s">
        <v>185</v>
      </c>
      <c r="C145" s="119"/>
      <c r="D145" s="119"/>
      <c r="E145" s="119">
        <v>0</v>
      </c>
      <c r="F145" s="219"/>
      <c r="G145" s="123"/>
    </row>
    <row r="146" customHeight="1" spans="1:7">
      <c r="A146" s="218">
        <v>2012505</v>
      </c>
      <c r="B146" s="118" t="s">
        <v>186</v>
      </c>
      <c r="C146" s="119"/>
      <c r="D146" s="119"/>
      <c r="E146" s="119">
        <v>0</v>
      </c>
      <c r="F146" s="219"/>
      <c r="G146" s="123"/>
    </row>
    <row r="147" customHeight="1" spans="1:7">
      <c r="A147" s="218">
        <v>2012550</v>
      </c>
      <c r="B147" s="118" t="s">
        <v>111</v>
      </c>
      <c r="C147" s="119"/>
      <c r="D147" s="119"/>
      <c r="E147" s="119">
        <v>0</v>
      </c>
      <c r="F147" s="219"/>
      <c r="G147" s="123"/>
    </row>
    <row r="148" customHeight="1" spans="1:7">
      <c r="A148" s="218">
        <v>2012599</v>
      </c>
      <c r="B148" s="118" t="s">
        <v>187</v>
      </c>
      <c r="C148" s="119"/>
      <c r="D148" s="119"/>
      <c r="E148" s="119">
        <v>0</v>
      </c>
      <c r="F148" s="219"/>
      <c r="G148" s="123"/>
    </row>
    <row r="149" customHeight="1" spans="1:7">
      <c r="A149" s="218">
        <v>20126</v>
      </c>
      <c r="B149" s="220" t="s">
        <v>188</v>
      </c>
      <c r="C149" s="119">
        <f>SUM(C150:C154)</f>
        <v>110</v>
      </c>
      <c r="D149" s="119">
        <f>SUM(D150:D154)</f>
        <v>110</v>
      </c>
      <c r="E149" s="119">
        <f>SUM(E150:E154)</f>
        <v>196</v>
      </c>
      <c r="F149" s="219">
        <f>E149/C149*100</f>
        <v>178.181818181818</v>
      </c>
      <c r="G149" s="123">
        <v>0.324324324324324</v>
      </c>
    </row>
    <row r="150" customHeight="1" spans="1:7">
      <c r="A150" s="218">
        <v>2012601</v>
      </c>
      <c r="B150" s="118" t="s">
        <v>102</v>
      </c>
      <c r="C150" s="119">
        <v>110</v>
      </c>
      <c r="D150" s="119">
        <v>110</v>
      </c>
      <c r="E150" s="119">
        <v>160</v>
      </c>
      <c r="F150" s="219">
        <f>E150/C150*100</f>
        <v>145.454545454545</v>
      </c>
      <c r="G150" s="123">
        <v>0.553398058252427</v>
      </c>
    </row>
    <row r="151" customHeight="1" spans="1:7">
      <c r="A151" s="218">
        <v>2012602</v>
      </c>
      <c r="B151" s="118" t="s">
        <v>103</v>
      </c>
      <c r="C151" s="119"/>
      <c r="D151" s="119"/>
      <c r="E151" s="119">
        <v>0</v>
      </c>
      <c r="F151" s="219"/>
      <c r="G151" s="123"/>
    </row>
    <row r="152" customHeight="1" spans="1:7">
      <c r="A152" s="218">
        <v>2012603</v>
      </c>
      <c r="B152" s="118" t="s">
        <v>104</v>
      </c>
      <c r="C152" s="119"/>
      <c r="D152" s="119"/>
      <c r="E152" s="119">
        <v>0</v>
      </c>
      <c r="F152" s="219"/>
      <c r="G152" s="123"/>
    </row>
    <row r="153" customHeight="1" spans="1:7">
      <c r="A153" s="218">
        <v>2012604</v>
      </c>
      <c r="B153" s="118" t="s">
        <v>189</v>
      </c>
      <c r="C153" s="119"/>
      <c r="D153" s="119"/>
      <c r="E153" s="119">
        <v>20</v>
      </c>
      <c r="F153" s="219"/>
      <c r="G153" s="123">
        <v>0.666666666666667</v>
      </c>
    </row>
    <row r="154" customHeight="1" spans="1:7">
      <c r="A154" s="218">
        <v>2012699</v>
      </c>
      <c r="B154" s="118" t="s">
        <v>190</v>
      </c>
      <c r="C154" s="119"/>
      <c r="D154" s="119"/>
      <c r="E154" s="119">
        <v>16</v>
      </c>
      <c r="F154" s="219"/>
      <c r="G154" s="123">
        <v>-0.515151515151515</v>
      </c>
    </row>
    <row r="155" customHeight="1" spans="1:7">
      <c r="A155" s="218">
        <v>20128</v>
      </c>
      <c r="B155" s="220" t="s">
        <v>191</v>
      </c>
      <c r="C155" s="119">
        <f>SUM(C156:C161)</f>
        <v>70</v>
      </c>
      <c r="D155" s="119">
        <f>SUM(D156:D161)</f>
        <v>70</v>
      </c>
      <c r="E155" s="119">
        <f>SUM(E156:E161)</f>
        <v>172</v>
      </c>
      <c r="F155" s="219">
        <f>E155/C155*100</f>
        <v>245.714285714286</v>
      </c>
      <c r="G155" s="123">
        <v>0.170068027210884</v>
      </c>
    </row>
    <row r="156" customHeight="1" spans="1:7">
      <c r="A156" s="218">
        <v>2012801</v>
      </c>
      <c r="B156" s="118" t="s">
        <v>102</v>
      </c>
      <c r="C156" s="119">
        <v>70</v>
      </c>
      <c r="D156" s="119">
        <v>70</v>
      </c>
      <c r="E156" s="119">
        <v>101</v>
      </c>
      <c r="F156" s="219">
        <f>E156/C156*100</f>
        <v>144.285714285714</v>
      </c>
      <c r="G156" s="123">
        <v>-0.0380952380952381</v>
      </c>
    </row>
    <row r="157" customHeight="1" spans="1:7">
      <c r="A157" s="218">
        <v>2012802</v>
      </c>
      <c r="B157" s="118" t="s">
        <v>103</v>
      </c>
      <c r="C157" s="119"/>
      <c r="D157" s="119"/>
      <c r="E157" s="119">
        <v>0</v>
      </c>
      <c r="F157" s="219"/>
      <c r="G157" s="123"/>
    </row>
    <row r="158" customHeight="1" spans="1:7">
      <c r="A158" s="218">
        <v>2012803</v>
      </c>
      <c r="B158" s="118" t="s">
        <v>104</v>
      </c>
      <c r="C158" s="119"/>
      <c r="D158" s="119"/>
      <c r="E158" s="119">
        <v>0</v>
      </c>
      <c r="F158" s="219"/>
      <c r="G158" s="123"/>
    </row>
    <row r="159" customHeight="1" spans="1:7">
      <c r="A159" s="218">
        <v>2012804</v>
      </c>
      <c r="B159" s="118" t="s">
        <v>116</v>
      </c>
      <c r="C159" s="119"/>
      <c r="D159" s="119"/>
      <c r="E159" s="119">
        <v>0</v>
      </c>
      <c r="F159" s="219"/>
      <c r="G159" s="123"/>
    </row>
    <row r="160" customHeight="1" spans="1:7">
      <c r="A160" s="218">
        <v>2012850</v>
      </c>
      <c r="B160" s="118" t="s">
        <v>111</v>
      </c>
      <c r="C160" s="119"/>
      <c r="D160" s="119"/>
      <c r="E160" s="119">
        <v>0</v>
      </c>
      <c r="F160" s="219"/>
      <c r="G160" s="123"/>
    </row>
    <row r="161" customHeight="1" spans="1:7">
      <c r="A161" s="218">
        <v>2012899</v>
      </c>
      <c r="B161" s="118" t="s">
        <v>192</v>
      </c>
      <c r="C161" s="119"/>
      <c r="D161" s="119"/>
      <c r="E161" s="119">
        <v>71</v>
      </c>
      <c r="F161" s="219"/>
      <c r="G161" s="123">
        <v>0.69047619047619</v>
      </c>
    </row>
    <row r="162" customHeight="1" spans="1:7">
      <c r="A162" s="218">
        <v>20129</v>
      </c>
      <c r="B162" s="220" t="s">
        <v>193</v>
      </c>
      <c r="C162" s="119">
        <f>SUM(C163:C168)</f>
        <v>320</v>
      </c>
      <c r="D162" s="119">
        <f>SUM(D163:D168)</f>
        <v>320</v>
      </c>
      <c r="E162" s="119">
        <f>SUM(E163:E168)</f>
        <v>1283</v>
      </c>
      <c r="F162" s="219">
        <f>E162/C162*100</f>
        <v>400.9375</v>
      </c>
      <c r="G162" s="123">
        <v>0.791899441340782</v>
      </c>
    </row>
    <row r="163" customHeight="1" spans="1:7">
      <c r="A163" s="218">
        <v>2012901</v>
      </c>
      <c r="B163" s="118" t="s">
        <v>102</v>
      </c>
      <c r="C163" s="119">
        <v>320</v>
      </c>
      <c r="D163" s="119">
        <v>320</v>
      </c>
      <c r="E163" s="119">
        <v>621</v>
      </c>
      <c r="F163" s="219">
        <f>E163/C163*100</f>
        <v>194.0625</v>
      </c>
      <c r="G163" s="123">
        <v>1.04950495049505</v>
      </c>
    </row>
    <row r="164" customHeight="1" spans="1:7">
      <c r="A164" s="218">
        <v>2012902</v>
      </c>
      <c r="B164" s="118" t="s">
        <v>103</v>
      </c>
      <c r="C164" s="119"/>
      <c r="D164" s="119"/>
      <c r="E164" s="119">
        <v>3</v>
      </c>
      <c r="F164" s="219"/>
      <c r="G164" s="123">
        <v>0</v>
      </c>
    </row>
    <row r="165" customHeight="1" spans="1:7">
      <c r="A165" s="218">
        <v>2012903</v>
      </c>
      <c r="B165" s="118" t="s">
        <v>104</v>
      </c>
      <c r="C165" s="119"/>
      <c r="D165" s="119"/>
      <c r="E165" s="119">
        <v>0</v>
      </c>
      <c r="F165" s="219"/>
      <c r="G165" s="123"/>
    </row>
    <row r="166" customHeight="1" spans="1:7">
      <c r="A166" s="218">
        <v>2012906</v>
      </c>
      <c r="B166" s="118" t="s">
        <v>194</v>
      </c>
      <c r="C166" s="119"/>
      <c r="D166" s="119"/>
      <c r="E166" s="119">
        <v>1</v>
      </c>
      <c r="F166" s="219"/>
      <c r="G166" s="123">
        <v>-0.997297297297297</v>
      </c>
    </row>
    <row r="167" customHeight="1" spans="1:7">
      <c r="A167" s="218">
        <v>2012950</v>
      </c>
      <c r="B167" s="118" t="s">
        <v>111</v>
      </c>
      <c r="C167" s="119"/>
      <c r="D167" s="119"/>
      <c r="E167" s="119">
        <v>0</v>
      </c>
      <c r="F167" s="219"/>
      <c r="G167" s="123"/>
    </row>
    <row r="168" customHeight="1" spans="1:7">
      <c r="A168" s="218">
        <v>2012999</v>
      </c>
      <c r="B168" s="118" t="s">
        <v>195</v>
      </c>
      <c r="C168" s="119"/>
      <c r="D168" s="119"/>
      <c r="E168" s="119">
        <v>658</v>
      </c>
      <c r="F168" s="219"/>
      <c r="G168" s="123">
        <v>15.45</v>
      </c>
    </row>
    <row r="169" customHeight="1" spans="1:7">
      <c r="A169" s="218">
        <v>20131</v>
      </c>
      <c r="B169" s="220" t="s">
        <v>196</v>
      </c>
      <c r="C169" s="119">
        <f>SUM(C170:C175)</f>
        <v>1300</v>
      </c>
      <c r="D169" s="119">
        <f>SUM(D170:D175)</f>
        <v>1300</v>
      </c>
      <c r="E169" s="119">
        <f>SUM(E170:E175)</f>
        <v>3869</v>
      </c>
      <c r="F169" s="219">
        <f>E169/C169*100</f>
        <v>297.615384615385</v>
      </c>
      <c r="G169" s="123">
        <v>0.13327475102519</v>
      </c>
    </row>
    <row r="170" customHeight="1" spans="1:7">
      <c r="A170" s="218">
        <v>2013101</v>
      </c>
      <c r="B170" s="118" t="s">
        <v>102</v>
      </c>
      <c r="C170" s="119">
        <v>1300</v>
      </c>
      <c r="D170" s="119">
        <v>1300</v>
      </c>
      <c r="E170" s="119">
        <v>1827</v>
      </c>
      <c r="F170" s="219">
        <f>E170/C170*100</f>
        <v>140.538461538462</v>
      </c>
      <c r="G170" s="123">
        <v>-0.234604105571848</v>
      </c>
    </row>
    <row r="171" customHeight="1" spans="1:7">
      <c r="A171" s="218">
        <v>2013102</v>
      </c>
      <c r="B171" s="118" t="s">
        <v>103</v>
      </c>
      <c r="C171" s="119"/>
      <c r="D171" s="119"/>
      <c r="E171" s="119">
        <v>82</v>
      </c>
      <c r="F171" s="219"/>
      <c r="G171" s="123">
        <v>15.4</v>
      </c>
    </row>
    <row r="172" customHeight="1" spans="1:7">
      <c r="A172" s="218">
        <v>2013103</v>
      </c>
      <c r="B172" s="118" t="s">
        <v>104</v>
      </c>
      <c r="C172" s="119"/>
      <c r="D172" s="119"/>
      <c r="E172" s="119">
        <v>0</v>
      </c>
      <c r="F172" s="219"/>
      <c r="G172" s="123"/>
    </row>
    <row r="173" customHeight="1" spans="1:7">
      <c r="A173" s="218">
        <v>2013105</v>
      </c>
      <c r="B173" s="118" t="s">
        <v>197</v>
      </c>
      <c r="C173" s="119"/>
      <c r="D173" s="119"/>
      <c r="E173" s="119">
        <v>0</v>
      </c>
      <c r="F173" s="219"/>
      <c r="G173" s="123">
        <v>-1</v>
      </c>
    </row>
    <row r="174" customHeight="1" spans="1:7">
      <c r="A174" s="218">
        <v>2013150</v>
      </c>
      <c r="B174" s="118" t="s">
        <v>111</v>
      </c>
      <c r="C174" s="119"/>
      <c r="D174" s="119"/>
      <c r="E174" s="119">
        <v>784</v>
      </c>
      <c r="F174" s="219"/>
      <c r="G174" s="123">
        <v>97</v>
      </c>
    </row>
    <row r="175" customHeight="1" spans="1:7">
      <c r="A175" s="218">
        <v>2013199</v>
      </c>
      <c r="B175" s="118" t="s">
        <v>198</v>
      </c>
      <c r="C175" s="119"/>
      <c r="D175" s="119"/>
      <c r="E175" s="119">
        <v>1176</v>
      </c>
      <c r="F175" s="219"/>
      <c r="G175" s="123">
        <v>0.162055335968379</v>
      </c>
    </row>
    <row r="176" customHeight="1" spans="1:7">
      <c r="A176" s="218">
        <v>20132</v>
      </c>
      <c r="B176" s="220" t="s">
        <v>199</v>
      </c>
      <c r="C176" s="119">
        <f>SUM(C177:C182)</f>
        <v>920</v>
      </c>
      <c r="D176" s="119">
        <f>SUM(D177:D182)</f>
        <v>920</v>
      </c>
      <c r="E176" s="119">
        <f>SUM(E177:E182)</f>
        <v>1549</v>
      </c>
      <c r="F176" s="219">
        <f>E176/C176*100</f>
        <v>168.369565217391</v>
      </c>
      <c r="G176" s="123">
        <v>-0.0612121212121212</v>
      </c>
    </row>
    <row r="177" customHeight="1" spans="1:7">
      <c r="A177" s="218">
        <v>2013201</v>
      </c>
      <c r="B177" s="118" t="s">
        <v>102</v>
      </c>
      <c r="C177" s="119">
        <v>570</v>
      </c>
      <c r="D177" s="119">
        <v>570</v>
      </c>
      <c r="E177" s="119">
        <v>608</v>
      </c>
      <c r="F177" s="219">
        <f>E177/C177*100</f>
        <v>106.666666666667</v>
      </c>
      <c r="G177" s="123">
        <v>-0.330396475770925</v>
      </c>
    </row>
    <row r="178" customHeight="1" spans="1:7">
      <c r="A178" s="218">
        <v>2013202</v>
      </c>
      <c r="B178" s="118" t="s">
        <v>103</v>
      </c>
      <c r="C178" s="119"/>
      <c r="D178" s="119"/>
      <c r="E178" s="119">
        <v>0</v>
      </c>
      <c r="F178" s="219"/>
      <c r="G178" s="123">
        <v>-1</v>
      </c>
    </row>
    <row r="179" customHeight="1" spans="1:7">
      <c r="A179" s="218">
        <v>2013203</v>
      </c>
      <c r="B179" s="118" t="s">
        <v>104</v>
      </c>
      <c r="C179" s="119"/>
      <c r="D179" s="119"/>
      <c r="E179" s="119">
        <v>0</v>
      </c>
      <c r="F179" s="219"/>
      <c r="G179" s="123"/>
    </row>
    <row r="180" customHeight="1" spans="1:7">
      <c r="A180" s="218">
        <v>2013204</v>
      </c>
      <c r="B180" s="118" t="s">
        <v>200</v>
      </c>
      <c r="C180" s="119"/>
      <c r="D180" s="119"/>
      <c r="E180" s="119">
        <v>2</v>
      </c>
      <c r="F180" s="219"/>
      <c r="G180" s="123"/>
    </row>
    <row r="181" customHeight="1" spans="1:7">
      <c r="A181" s="218">
        <v>2013250</v>
      </c>
      <c r="B181" s="118" t="s">
        <v>111</v>
      </c>
      <c r="C181" s="119"/>
      <c r="D181" s="119"/>
      <c r="E181" s="119">
        <v>305</v>
      </c>
      <c r="F181" s="219"/>
      <c r="G181" s="123">
        <v>2.67469879518072</v>
      </c>
    </row>
    <row r="182" customHeight="1" spans="1:7">
      <c r="A182" s="218">
        <v>2013299</v>
      </c>
      <c r="B182" s="118" t="s">
        <v>201</v>
      </c>
      <c r="C182" s="119">
        <v>350</v>
      </c>
      <c r="D182" s="119">
        <v>350</v>
      </c>
      <c r="E182" s="119">
        <v>634</v>
      </c>
      <c r="F182" s="219">
        <f>E182/C182*100</f>
        <v>181.142857142857</v>
      </c>
      <c r="G182" s="123">
        <v>-0.0364741641337386</v>
      </c>
    </row>
    <row r="183" customHeight="1" spans="1:7">
      <c r="A183" s="218">
        <v>20133</v>
      </c>
      <c r="B183" s="220" t="s">
        <v>202</v>
      </c>
      <c r="C183" s="119">
        <f>SUM(C184:C189)</f>
        <v>520</v>
      </c>
      <c r="D183" s="119">
        <f>SUM(D184:D189)</f>
        <v>520</v>
      </c>
      <c r="E183" s="119">
        <f>SUM(E184:E189)</f>
        <v>925</v>
      </c>
      <c r="F183" s="219">
        <f>E183/C183*100</f>
        <v>177.884615384615</v>
      </c>
      <c r="G183" s="123">
        <v>0.220316622691293</v>
      </c>
    </row>
    <row r="184" customHeight="1" spans="1:7">
      <c r="A184" s="218">
        <v>2013301</v>
      </c>
      <c r="B184" s="118" t="s">
        <v>102</v>
      </c>
      <c r="C184" s="119">
        <v>320</v>
      </c>
      <c r="D184" s="119">
        <v>320</v>
      </c>
      <c r="E184" s="119">
        <v>303</v>
      </c>
      <c r="F184" s="219">
        <f>E184/C184*100</f>
        <v>94.6875</v>
      </c>
      <c r="G184" s="123">
        <v>-0.349785407725322</v>
      </c>
    </row>
    <row r="185" customHeight="1" spans="1:7">
      <c r="A185" s="218">
        <v>2013302</v>
      </c>
      <c r="B185" s="118" t="s">
        <v>103</v>
      </c>
      <c r="C185" s="119"/>
      <c r="D185" s="119"/>
      <c r="E185" s="119">
        <v>0</v>
      </c>
      <c r="F185" s="219"/>
      <c r="G185" s="123"/>
    </row>
    <row r="186" customHeight="1" spans="1:7">
      <c r="A186" s="218">
        <v>2013303</v>
      </c>
      <c r="B186" s="118" t="s">
        <v>104</v>
      </c>
      <c r="C186" s="119"/>
      <c r="D186" s="119"/>
      <c r="E186" s="119">
        <v>0</v>
      </c>
      <c r="F186" s="219"/>
      <c r="G186" s="123"/>
    </row>
    <row r="187" customHeight="1" spans="1:7">
      <c r="A187" s="218">
        <v>2013304</v>
      </c>
      <c r="B187" s="118" t="s">
        <v>203</v>
      </c>
      <c r="C187" s="119"/>
      <c r="D187" s="119"/>
      <c r="E187" s="119">
        <v>0</v>
      </c>
      <c r="F187" s="219"/>
      <c r="G187" s="123"/>
    </row>
    <row r="188" customHeight="1" spans="1:7">
      <c r="A188" s="218">
        <v>2013350</v>
      </c>
      <c r="B188" s="118" t="s">
        <v>111</v>
      </c>
      <c r="C188" s="119"/>
      <c r="D188" s="119"/>
      <c r="E188" s="119">
        <v>1</v>
      </c>
      <c r="F188" s="219"/>
      <c r="G188" s="123"/>
    </row>
    <row r="189" customHeight="1" spans="1:7">
      <c r="A189" s="218">
        <v>2013399</v>
      </c>
      <c r="B189" s="118" t="s">
        <v>204</v>
      </c>
      <c r="C189" s="119">
        <v>200</v>
      </c>
      <c r="D189" s="119">
        <v>200</v>
      </c>
      <c r="E189" s="119">
        <v>621</v>
      </c>
      <c r="F189" s="219">
        <f>E189/C189*100</f>
        <v>310.5</v>
      </c>
      <c r="G189" s="123">
        <v>1.12671232876712</v>
      </c>
    </row>
    <row r="190" customHeight="1" spans="1:7">
      <c r="A190" s="218">
        <v>20134</v>
      </c>
      <c r="B190" s="220" t="s">
        <v>205</v>
      </c>
      <c r="C190" s="119">
        <f>SUM(C191:C197)</f>
        <v>240</v>
      </c>
      <c r="D190" s="119">
        <f>SUM(D191:D197)</f>
        <v>240</v>
      </c>
      <c r="E190" s="119">
        <f>SUM(E191:E197)</f>
        <v>314</v>
      </c>
      <c r="F190" s="219">
        <f>E190/C190*100</f>
        <v>130.833333333333</v>
      </c>
      <c r="G190" s="123">
        <v>-0.00632911392405067</v>
      </c>
    </row>
    <row r="191" customHeight="1" spans="1:7">
      <c r="A191" s="218">
        <v>2013401</v>
      </c>
      <c r="B191" s="118" t="s">
        <v>102</v>
      </c>
      <c r="C191" s="119">
        <v>220</v>
      </c>
      <c r="D191" s="119">
        <v>220</v>
      </c>
      <c r="E191" s="119">
        <v>133</v>
      </c>
      <c r="F191" s="219">
        <f>E191/C191*100</f>
        <v>60.4545454545455</v>
      </c>
      <c r="G191" s="123">
        <v>-0.530035335689046</v>
      </c>
    </row>
    <row r="192" customHeight="1" spans="1:7">
      <c r="A192" s="218">
        <v>2013402</v>
      </c>
      <c r="B192" s="118" t="s">
        <v>103</v>
      </c>
      <c r="C192" s="119"/>
      <c r="D192" s="119"/>
      <c r="E192" s="119">
        <v>0</v>
      </c>
      <c r="F192" s="219"/>
      <c r="G192" s="123"/>
    </row>
    <row r="193" customHeight="1" spans="1:7">
      <c r="A193" s="218">
        <v>2013403</v>
      </c>
      <c r="B193" s="118" t="s">
        <v>104</v>
      </c>
      <c r="C193" s="119"/>
      <c r="D193" s="119"/>
      <c r="E193" s="119">
        <v>0</v>
      </c>
      <c r="F193" s="219"/>
      <c r="G193" s="123"/>
    </row>
    <row r="194" customHeight="1" spans="1:7">
      <c r="A194" s="218">
        <v>2013404</v>
      </c>
      <c r="B194" s="118" t="s">
        <v>206</v>
      </c>
      <c r="C194" s="119"/>
      <c r="D194" s="119"/>
      <c r="E194" s="119">
        <v>21</v>
      </c>
      <c r="F194" s="219"/>
      <c r="G194" s="123"/>
    </row>
    <row r="195" customHeight="1" spans="1:7">
      <c r="A195" s="218">
        <v>2013405</v>
      </c>
      <c r="B195" s="118" t="s">
        <v>207</v>
      </c>
      <c r="C195" s="119"/>
      <c r="D195" s="119"/>
      <c r="E195" s="119">
        <v>15</v>
      </c>
      <c r="F195" s="219"/>
      <c r="G195" s="123">
        <v>2.75</v>
      </c>
    </row>
    <row r="196" customHeight="1" spans="1:7">
      <c r="A196" s="218">
        <v>2013450</v>
      </c>
      <c r="B196" s="118" t="s">
        <v>111</v>
      </c>
      <c r="C196" s="119"/>
      <c r="D196" s="119"/>
      <c r="E196" s="119">
        <v>1</v>
      </c>
      <c r="F196" s="219"/>
      <c r="G196" s="123"/>
    </row>
    <row r="197" customHeight="1" spans="1:7">
      <c r="A197" s="218">
        <v>2013499</v>
      </c>
      <c r="B197" s="118" t="s">
        <v>208</v>
      </c>
      <c r="C197" s="119">
        <v>20</v>
      </c>
      <c r="D197" s="119">
        <v>20</v>
      </c>
      <c r="E197" s="119">
        <v>144</v>
      </c>
      <c r="F197" s="219">
        <f>E197/C197*100</f>
        <v>720</v>
      </c>
      <c r="G197" s="123">
        <v>3.96551724137931</v>
      </c>
    </row>
    <row r="198" customHeight="1" spans="1:7">
      <c r="A198" s="218">
        <v>20135</v>
      </c>
      <c r="B198" s="220" t="s">
        <v>209</v>
      </c>
      <c r="C198" s="119">
        <f>SUM(C199:C203)</f>
        <v>0</v>
      </c>
      <c r="D198" s="119">
        <f>SUM(D199:D203)</f>
        <v>0</v>
      </c>
      <c r="E198" s="119">
        <f>SUM(E199:E203)</f>
        <v>2</v>
      </c>
      <c r="F198" s="219"/>
      <c r="G198" s="123">
        <v>1</v>
      </c>
    </row>
    <row r="199" customHeight="1" spans="1:7">
      <c r="A199" s="218">
        <v>2013501</v>
      </c>
      <c r="B199" s="118" t="s">
        <v>102</v>
      </c>
      <c r="C199" s="119"/>
      <c r="D199" s="119"/>
      <c r="E199" s="119">
        <v>2</v>
      </c>
      <c r="F199" s="219"/>
      <c r="G199" s="123">
        <v>1</v>
      </c>
    </row>
    <row r="200" customHeight="1" spans="1:7">
      <c r="A200" s="218">
        <v>2013502</v>
      </c>
      <c r="B200" s="118" t="s">
        <v>103</v>
      </c>
      <c r="C200" s="119"/>
      <c r="D200" s="119"/>
      <c r="E200" s="119">
        <v>0</v>
      </c>
      <c r="F200" s="219"/>
      <c r="G200" s="123"/>
    </row>
    <row r="201" customHeight="1" spans="1:7">
      <c r="A201" s="218">
        <v>2013503</v>
      </c>
      <c r="B201" s="118" t="s">
        <v>104</v>
      </c>
      <c r="C201" s="119"/>
      <c r="D201" s="119"/>
      <c r="E201" s="119">
        <v>0</v>
      </c>
      <c r="F201" s="219"/>
      <c r="G201" s="123"/>
    </row>
    <row r="202" customHeight="1" spans="1:7">
      <c r="A202" s="218">
        <v>2013550</v>
      </c>
      <c r="B202" s="118" t="s">
        <v>111</v>
      </c>
      <c r="C202" s="119"/>
      <c r="D202" s="119"/>
      <c r="E202" s="119">
        <v>0</v>
      </c>
      <c r="F202" s="219"/>
      <c r="G202" s="123"/>
    </row>
    <row r="203" customHeight="1" spans="1:7">
      <c r="A203" s="218">
        <v>2013599</v>
      </c>
      <c r="B203" s="118" t="s">
        <v>210</v>
      </c>
      <c r="C203" s="119"/>
      <c r="D203" s="119"/>
      <c r="E203" s="119">
        <v>0</v>
      </c>
      <c r="F203" s="219"/>
      <c r="G203" s="123"/>
    </row>
    <row r="204" customHeight="1" spans="1:7">
      <c r="A204" s="218">
        <v>20136</v>
      </c>
      <c r="B204" s="220" t="s">
        <v>211</v>
      </c>
      <c r="C204" s="119">
        <f>SUM(C205:C209)</f>
        <v>10</v>
      </c>
      <c r="D204" s="119">
        <f>SUM(D205:D209)</f>
        <v>10</v>
      </c>
      <c r="E204" s="119">
        <f>SUM(E205:E209)</f>
        <v>116</v>
      </c>
      <c r="F204" s="219">
        <f>E204/C204*100</f>
        <v>1160</v>
      </c>
      <c r="G204" s="123">
        <v>-0.256410256410256</v>
      </c>
    </row>
    <row r="205" customHeight="1" spans="1:7">
      <c r="A205" s="218">
        <v>2013601</v>
      </c>
      <c r="B205" s="118" t="s">
        <v>102</v>
      </c>
      <c r="C205" s="119">
        <v>10</v>
      </c>
      <c r="D205" s="119">
        <v>10</v>
      </c>
      <c r="E205" s="119">
        <v>112</v>
      </c>
      <c r="F205" s="219">
        <f>E205/C205*100</f>
        <v>1120</v>
      </c>
      <c r="G205" s="123">
        <v>11.4444444444444</v>
      </c>
    </row>
    <row r="206" customHeight="1" spans="1:7">
      <c r="A206" s="218">
        <v>2013602</v>
      </c>
      <c r="B206" s="118" t="s">
        <v>103</v>
      </c>
      <c r="C206" s="119"/>
      <c r="D206" s="119"/>
      <c r="E206" s="119">
        <v>4</v>
      </c>
      <c r="F206" s="219"/>
      <c r="G206" s="123">
        <v>-0.894736842105263</v>
      </c>
    </row>
    <row r="207" customHeight="1" spans="1:7">
      <c r="A207" s="218">
        <v>2013603</v>
      </c>
      <c r="B207" s="118" t="s">
        <v>104</v>
      </c>
      <c r="C207" s="119"/>
      <c r="D207" s="119"/>
      <c r="E207" s="119">
        <v>0</v>
      </c>
      <c r="F207" s="219"/>
      <c r="G207" s="123"/>
    </row>
    <row r="208" customHeight="1" spans="1:7">
      <c r="A208" s="218">
        <v>2013650</v>
      </c>
      <c r="B208" s="118" t="s">
        <v>111</v>
      </c>
      <c r="C208" s="119"/>
      <c r="D208" s="119"/>
      <c r="E208" s="119">
        <v>0</v>
      </c>
      <c r="F208" s="219"/>
      <c r="G208" s="123"/>
    </row>
    <row r="209" customHeight="1" spans="1:7">
      <c r="A209" s="218">
        <v>2013699</v>
      </c>
      <c r="B209" s="118" t="s">
        <v>212</v>
      </c>
      <c r="C209" s="119"/>
      <c r="D209" s="119"/>
      <c r="E209" s="119">
        <v>0</v>
      </c>
      <c r="F209" s="219"/>
      <c r="G209" s="123">
        <v>-1</v>
      </c>
    </row>
    <row r="210" customHeight="1" spans="1:7">
      <c r="A210" s="218">
        <v>20137</v>
      </c>
      <c r="B210" s="220" t="s">
        <v>213</v>
      </c>
      <c r="C210" s="119">
        <f>SUM(C211:C216)</f>
        <v>70</v>
      </c>
      <c r="D210" s="119">
        <f>SUM(D211:D216)</f>
        <v>70</v>
      </c>
      <c r="E210" s="119">
        <f>SUM(E211:E216)</f>
        <v>130</v>
      </c>
      <c r="F210" s="219">
        <f>E210/C210*100</f>
        <v>185.714285714286</v>
      </c>
      <c r="G210" s="123">
        <v>0.262135922330097</v>
      </c>
    </row>
    <row r="211" customHeight="1" spans="1:7">
      <c r="A211" s="218">
        <v>2013701</v>
      </c>
      <c r="B211" s="118" t="s">
        <v>102</v>
      </c>
      <c r="C211" s="119">
        <v>70</v>
      </c>
      <c r="D211" s="119">
        <v>70</v>
      </c>
      <c r="E211" s="119">
        <v>89</v>
      </c>
      <c r="F211" s="219">
        <f>E211/C211*100</f>
        <v>127.142857142857</v>
      </c>
      <c r="G211" s="123">
        <v>-0.135922330097087</v>
      </c>
    </row>
    <row r="212" customHeight="1" spans="1:7">
      <c r="A212" s="218">
        <v>2013702</v>
      </c>
      <c r="B212" s="118" t="s">
        <v>103</v>
      </c>
      <c r="C212" s="119"/>
      <c r="D212" s="119"/>
      <c r="E212" s="119">
        <v>0</v>
      </c>
      <c r="F212" s="219"/>
      <c r="G212" s="123"/>
    </row>
    <row r="213" customHeight="1" spans="1:7">
      <c r="A213" s="218">
        <v>2013703</v>
      </c>
      <c r="B213" s="118" t="s">
        <v>104</v>
      </c>
      <c r="C213" s="119"/>
      <c r="D213" s="119"/>
      <c r="E213" s="119">
        <v>0</v>
      </c>
      <c r="F213" s="219"/>
      <c r="G213" s="123"/>
    </row>
    <row r="214" customHeight="1" spans="1:7">
      <c r="A214" s="218">
        <v>2013704</v>
      </c>
      <c r="B214" s="118" t="s">
        <v>214</v>
      </c>
      <c r="C214" s="119"/>
      <c r="D214" s="119"/>
      <c r="E214" s="119">
        <v>0</v>
      </c>
      <c r="F214" s="219"/>
      <c r="G214" s="123"/>
    </row>
    <row r="215" customHeight="1" spans="1:7">
      <c r="A215" s="218">
        <v>2013750</v>
      </c>
      <c r="B215" s="118" t="s">
        <v>111</v>
      </c>
      <c r="C215" s="119"/>
      <c r="D215" s="119"/>
      <c r="E215" s="119">
        <v>0</v>
      </c>
      <c r="F215" s="219"/>
      <c r="G215" s="123"/>
    </row>
    <row r="216" customHeight="1" spans="1:7">
      <c r="A216" s="218">
        <v>2013799</v>
      </c>
      <c r="B216" s="118" t="s">
        <v>215</v>
      </c>
      <c r="C216" s="119"/>
      <c r="D216" s="119"/>
      <c r="E216" s="119">
        <v>41</v>
      </c>
      <c r="F216" s="219"/>
      <c r="G216" s="123"/>
    </row>
    <row r="217" customHeight="1" spans="1:7">
      <c r="A217" s="218">
        <v>20138</v>
      </c>
      <c r="B217" s="220" t="s">
        <v>216</v>
      </c>
      <c r="C217" s="119">
        <f>SUM(C218:C231)</f>
        <v>3200</v>
      </c>
      <c r="D217" s="119">
        <f>SUM(D218:D231)</f>
        <v>3200</v>
      </c>
      <c r="E217" s="119">
        <f>SUM(E218:E231)</f>
        <v>5261</v>
      </c>
      <c r="F217" s="219">
        <f>E217/C217*100</f>
        <v>164.40625</v>
      </c>
      <c r="G217" s="123">
        <v>0.000380300437345493</v>
      </c>
    </row>
    <row r="218" customHeight="1" spans="1:7">
      <c r="A218" s="218">
        <v>2013801</v>
      </c>
      <c r="B218" s="118" t="s">
        <v>102</v>
      </c>
      <c r="C218" s="119">
        <v>2200</v>
      </c>
      <c r="D218" s="119">
        <v>2200</v>
      </c>
      <c r="E218" s="119">
        <v>2772</v>
      </c>
      <c r="F218" s="219">
        <f>E218/C218*100</f>
        <v>126</v>
      </c>
      <c r="G218" s="123">
        <v>-0.0603389830508475</v>
      </c>
    </row>
    <row r="219" customHeight="1" spans="1:7">
      <c r="A219" s="218">
        <v>2013802</v>
      </c>
      <c r="B219" s="118" t="s">
        <v>103</v>
      </c>
      <c r="C219" s="119"/>
      <c r="D219" s="119"/>
      <c r="E219" s="119">
        <v>0</v>
      </c>
      <c r="F219" s="219"/>
      <c r="G219" s="123"/>
    </row>
    <row r="220" customHeight="1" spans="1:7">
      <c r="A220" s="218">
        <v>2013803</v>
      </c>
      <c r="B220" s="118" t="s">
        <v>104</v>
      </c>
      <c r="C220" s="119"/>
      <c r="D220" s="119"/>
      <c r="E220" s="119">
        <v>0</v>
      </c>
      <c r="F220" s="219"/>
      <c r="G220" s="123"/>
    </row>
    <row r="221" customHeight="1" spans="1:7">
      <c r="A221" s="218">
        <v>2013804</v>
      </c>
      <c r="B221" s="118" t="s">
        <v>217</v>
      </c>
      <c r="C221" s="119"/>
      <c r="D221" s="119"/>
      <c r="E221" s="119">
        <v>0</v>
      </c>
      <c r="F221" s="219"/>
      <c r="G221" s="123"/>
    </row>
    <row r="222" customHeight="1" spans="1:7">
      <c r="A222" s="218">
        <v>2013805</v>
      </c>
      <c r="B222" s="118" t="s">
        <v>218</v>
      </c>
      <c r="C222" s="119"/>
      <c r="D222" s="119"/>
      <c r="E222" s="119">
        <v>62</v>
      </c>
      <c r="F222" s="219"/>
      <c r="G222" s="123">
        <v>-0.126760563380282</v>
      </c>
    </row>
    <row r="223" customHeight="1" spans="1:7">
      <c r="A223" s="218">
        <v>2013808</v>
      </c>
      <c r="B223" s="118" t="s">
        <v>143</v>
      </c>
      <c r="C223" s="119"/>
      <c r="D223" s="119"/>
      <c r="E223" s="119">
        <v>0</v>
      </c>
      <c r="F223" s="219"/>
      <c r="G223" s="123"/>
    </row>
    <row r="224" customHeight="1" spans="1:7">
      <c r="A224" s="218">
        <v>2013810</v>
      </c>
      <c r="B224" s="118" t="s">
        <v>219</v>
      </c>
      <c r="C224" s="119"/>
      <c r="D224" s="119"/>
      <c r="E224" s="119">
        <v>0</v>
      </c>
      <c r="F224" s="219"/>
      <c r="G224" s="123"/>
    </row>
    <row r="225" customHeight="1" spans="1:7">
      <c r="A225" s="218">
        <v>2013812</v>
      </c>
      <c r="B225" s="118" t="s">
        <v>220</v>
      </c>
      <c r="C225" s="119"/>
      <c r="D225" s="119"/>
      <c r="E225" s="119">
        <v>2</v>
      </c>
      <c r="F225" s="219"/>
      <c r="G225" s="123">
        <v>0</v>
      </c>
    </row>
    <row r="226" customHeight="1" spans="1:7">
      <c r="A226" s="218">
        <v>2013813</v>
      </c>
      <c r="B226" s="118" t="s">
        <v>221</v>
      </c>
      <c r="C226" s="119"/>
      <c r="D226" s="119"/>
      <c r="E226" s="119">
        <v>0</v>
      </c>
      <c r="F226" s="219"/>
      <c r="G226" s="123"/>
    </row>
    <row r="227" customHeight="1" spans="1:7">
      <c r="A227" s="218">
        <v>2013814</v>
      </c>
      <c r="B227" s="118" t="s">
        <v>222</v>
      </c>
      <c r="C227" s="119"/>
      <c r="D227" s="119"/>
      <c r="E227" s="119">
        <v>0</v>
      </c>
      <c r="F227" s="219"/>
      <c r="G227" s="123"/>
    </row>
    <row r="228" customHeight="1" spans="1:7">
      <c r="A228" s="218">
        <v>2013815</v>
      </c>
      <c r="B228" s="118" t="s">
        <v>223</v>
      </c>
      <c r="C228" s="119"/>
      <c r="D228" s="119"/>
      <c r="E228" s="119">
        <v>0</v>
      </c>
      <c r="F228" s="219"/>
      <c r="G228" s="123"/>
    </row>
    <row r="229" customHeight="1" spans="1:7">
      <c r="A229" s="218">
        <v>2013816</v>
      </c>
      <c r="B229" s="118" t="s">
        <v>224</v>
      </c>
      <c r="C229" s="119"/>
      <c r="D229" s="119"/>
      <c r="E229" s="119">
        <v>183</v>
      </c>
      <c r="F229" s="219"/>
      <c r="G229" s="123">
        <v>-0.426332288401254</v>
      </c>
    </row>
    <row r="230" customHeight="1" spans="1:7">
      <c r="A230" s="218">
        <v>2013850</v>
      </c>
      <c r="B230" s="118" t="s">
        <v>111</v>
      </c>
      <c r="C230" s="119"/>
      <c r="D230" s="119"/>
      <c r="E230" s="119">
        <v>164</v>
      </c>
      <c r="F230" s="219"/>
      <c r="G230" s="123">
        <v>1.41176470588235</v>
      </c>
    </row>
    <row r="231" customHeight="1" spans="1:7">
      <c r="A231" s="218">
        <v>2013899</v>
      </c>
      <c r="B231" s="118" t="s">
        <v>225</v>
      </c>
      <c r="C231" s="119">
        <v>1000</v>
      </c>
      <c r="D231" s="119">
        <v>1000</v>
      </c>
      <c r="E231" s="119">
        <v>2078</v>
      </c>
      <c r="F231" s="219">
        <f>E231/C231*100</f>
        <v>207.8</v>
      </c>
      <c r="G231" s="123">
        <v>0.123850730124392</v>
      </c>
    </row>
    <row r="232" customHeight="1" spans="1:7">
      <c r="A232" s="218">
        <v>20199</v>
      </c>
      <c r="B232" s="220" t="s">
        <v>226</v>
      </c>
      <c r="C232" s="119">
        <f>SUM(C233:C234)</f>
        <v>500</v>
      </c>
      <c r="D232" s="119">
        <f>SUM(D233:D234)</f>
        <v>500</v>
      </c>
      <c r="E232" s="119">
        <f>SUM(E233:E234)</f>
        <v>612</v>
      </c>
      <c r="F232" s="219">
        <f>E232/C232*100</f>
        <v>122.4</v>
      </c>
      <c r="G232" s="123">
        <v>0.231388329979879</v>
      </c>
    </row>
    <row r="233" customHeight="1" spans="1:7">
      <c r="A233" s="218">
        <v>2019901</v>
      </c>
      <c r="B233" s="118" t="s">
        <v>227</v>
      </c>
      <c r="C233" s="119"/>
      <c r="D233" s="119"/>
      <c r="E233" s="119">
        <v>0</v>
      </c>
      <c r="F233" s="219"/>
      <c r="G233" s="123">
        <v>-1</v>
      </c>
    </row>
    <row r="234" customHeight="1" spans="1:7">
      <c r="A234" s="218">
        <v>2019999</v>
      </c>
      <c r="B234" s="118" t="s">
        <v>228</v>
      </c>
      <c r="C234" s="119">
        <v>500</v>
      </c>
      <c r="D234" s="119">
        <v>500</v>
      </c>
      <c r="E234" s="119">
        <v>612</v>
      </c>
      <c r="F234" s="219">
        <f>E234/C234*100</f>
        <v>122.4</v>
      </c>
      <c r="G234" s="123">
        <v>0.246435845213849</v>
      </c>
    </row>
    <row r="235" customHeight="1" spans="1:7">
      <c r="A235" s="218">
        <v>202</v>
      </c>
      <c r="B235" s="220" t="s">
        <v>229</v>
      </c>
      <c r="C235" s="119">
        <f>SUM(C236,C237,C238)</f>
        <v>0</v>
      </c>
      <c r="D235" s="119">
        <f>SUM(D236,D237,D238)</f>
        <v>0</v>
      </c>
      <c r="E235" s="119">
        <f>SUM(E236,E243,E246,E249,E255,E260,E262,E267,E273)</f>
        <v>0</v>
      </c>
      <c r="F235" s="219"/>
      <c r="G235" s="123"/>
    </row>
    <row r="236" customHeight="1" spans="1:7">
      <c r="A236" s="218">
        <v>20201</v>
      </c>
      <c r="B236" s="220" t="s">
        <v>230</v>
      </c>
      <c r="C236" s="119"/>
      <c r="D236" s="119"/>
      <c r="E236" s="119">
        <f>SUM(E237:E242)</f>
        <v>0</v>
      </c>
      <c r="F236" s="219"/>
      <c r="G236" s="123"/>
    </row>
    <row r="237" customHeight="1" spans="1:7">
      <c r="A237" s="218">
        <v>2020101</v>
      </c>
      <c r="B237" s="118" t="s">
        <v>102</v>
      </c>
      <c r="C237" s="119"/>
      <c r="D237" s="119"/>
      <c r="E237" s="119">
        <v>0</v>
      </c>
      <c r="F237" s="219"/>
      <c r="G237" s="123"/>
    </row>
    <row r="238" customHeight="1" spans="1:7">
      <c r="A238" s="218">
        <v>2020102</v>
      </c>
      <c r="B238" s="118" t="s">
        <v>103</v>
      </c>
      <c r="C238" s="119"/>
      <c r="D238" s="119"/>
      <c r="E238" s="119">
        <v>0</v>
      </c>
      <c r="F238" s="219"/>
      <c r="G238" s="123"/>
    </row>
    <row r="239" customHeight="1" spans="1:7">
      <c r="A239" s="218">
        <v>2020103</v>
      </c>
      <c r="B239" s="118" t="s">
        <v>104</v>
      </c>
      <c r="C239" s="119"/>
      <c r="D239" s="119"/>
      <c r="E239" s="119">
        <v>0</v>
      </c>
      <c r="F239" s="219"/>
      <c r="G239" s="123"/>
    </row>
    <row r="240" customHeight="1" spans="1:7">
      <c r="A240" s="218">
        <v>2020104</v>
      </c>
      <c r="B240" s="118" t="s">
        <v>197</v>
      </c>
      <c r="C240" s="119"/>
      <c r="D240" s="119"/>
      <c r="E240" s="119">
        <v>0</v>
      </c>
      <c r="F240" s="219"/>
      <c r="G240" s="123"/>
    </row>
    <row r="241" customHeight="1" spans="1:7">
      <c r="A241" s="218">
        <v>2020150</v>
      </c>
      <c r="B241" s="118" t="s">
        <v>111</v>
      </c>
      <c r="C241" s="119"/>
      <c r="D241" s="119"/>
      <c r="E241" s="119">
        <v>0</v>
      </c>
      <c r="F241" s="219"/>
      <c r="G241" s="123"/>
    </row>
    <row r="242" customHeight="1" spans="1:7">
      <c r="A242" s="218">
        <v>2020199</v>
      </c>
      <c r="B242" s="118" t="s">
        <v>231</v>
      </c>
      <c r="C242" s="119"/>
      <c r="D242" s="119"/>
      <c r="E242" s="119">
        <v>0</v>
      </c>
      <c r="F242" s="219"/>
      <c r="G242" s="123"/>
    </row>
    <row r="243" customHeight="1" spans="1:7">
      <c r="A243" s="218">
        <v>20202</v>
      </c>
      <c r="B243" s="220" t="s">
        <v>232</v>
      </c>
      <c r="C243" s="119"/>
      <c r="D243" s="119"/>
      <c r="E243" s="119">
        <f>SUM(E244:E245)</f>
        <v>0</v>
      </c>
      <c r="F243" s="219"/>
      <c r="G243" s="123"/>
    </row>
    <row r="244" customHeight="1" spans="1:7">
      <c r="A244" s="218">
        <v>2020201</v>
      </c>
      <c r="B244" s="118" t="s">
        <v>233</v>
      </c>
      <c r="C244" s="119"/>
      <c r="D244" s="119"/>
      <c r="E244" s="119">
        <v>0</v>
      </c>
      <c r="F244" s="219"/>
      <c r="G244" s="123"/>
    </row>
    <row r="245" customHeight="1" spans="1:7">
      <c r="A245" s="218">
        <v>2020202</v>
      </c>
      <c r="B245" s="118" t="s">
        <v>234</v>
      </c>
      <c r="C245" s="119"/>
      <c r="D245" s="119"/>
      <c r="E245" s="119">
        <v>0</v>
      </c>
      <c r="F245" s="219"/>
      <c r="G245" s="123"/>
    </row>
    <row r="246" customHeight="1" spans="1:7">
      <c r="A246" s="218">
        <v>20203</v>
      </c>
      <c r="B246" s="220" t="s">
        <v>235</v>
      </c>
      <c r="C246" s="119"/>
      <c r="D246" s="119"/>
      <c r="E246" s="119">
        <f>SUM(E247:E248)</f>
        <v>0</v>
      </c>
      <c r="F246" s="219"/>
      <c r="G246" s="123"/>
    </row>
    <row r="247" customHeight="1" spans="1:7">
      <c r="A247" s="218">
        <v>2020304</v>
      </c>
      <c r="B247" s="118" t="s">
        <v>236</v>
      </c>
      <c r="C247" s="119"/>
      <c r="D247" s="119"/>
      <c r="E247" s="119">
        <v>0</v>
      </c>
      <c r="F247" s="219"/>
      <c r="G247" s="123"/>
    </row>
    <row r="248" customHeight="1" spans="1:7">
      <c r="A248" s="218">
        <v>2020306</v>
      </c>
      <c r="B248" s="118" t="s">
        <v>237</v>
      </c>
      <c r="C248" s="119"/>
      <c r="D248" s="119"/>
      <c r="E248" s="119">
        <v>0</v>
      </c>
      <c r="F248" s="219"/>
      <c r="G248" s="123"/>
    </row>
    <row r="249" customHeight="1" spans="1:7">
      <c r="A249" s="218">
        <v>20204</v>
      </c>
      <c r="B249" s="220" t="s">
        <v>238</v>
      </c>
      <c r="C249" s="119"/>
      <c r="D249" s="119"/>
      <c r="E249" s="119">
        <f>SUM(E250:E254)</f>
        <v>0</v>
      </c>
      <c r="F249" s="219"/>
      <c r="G249" s="123"/>
    </row>
    <row r="250" customHeight="1" spans="1:7">
      <c r="A250" s="218">
        <v>2020401</v>
      </c>
      <c r="B250" s="118" t="s">
        <v>239</v>
      </c>
      <c r="C250" s="119"/>
      <c r="D250" s="119"/>
      <c r="E250" s="119">
        <v>0</v>
      </c>
      <c r="F250" s="219"/>
      <c r="G250" s="123"/>
    </row>
    <row r="251" customHeight="1" spans="1:7">
      <c r="A251" s="218">
        <v>2020402</v>
      </c>
      <c r="B251" s="118" t="s">
        <v>240</v>
      </c>
      <c r="C251" s="119"/>
      <c r="D251" s="119"/>
      <c r="E251" s="119">
        <v>0</v>
      </c>
      <c r="F251" s="219"/>
      <c r="G251" s="123"/>
    </row>
    <row r="252" customHeight="1" spans="1:7">
      <c r="A252" s="218">
        <v>2020403</v>
      </c>
      <c r="B252" s="118" t="s">
        <v>241</v>
      </c>
      <c r="C252" s="119"/>
      <c r="D252" s="119"/>
      <c r="E252" s="119">
        <v>0</v>
      </c>
      <c r="F252" s="219"/>
      <c r="G252" s="123"/>
    </row>
    <row r="253" customHeight="1" spans="1:7">
      <c r="A253" s="218">
        <v>2020404</v>
      </c>
      <c r="B253" s="118" t="s">
        <v>242</v>
      </c>
      <c r="C253" s="119"/>
      <c r="D253" s="119"/>
      <c r="E253" s="119">
        <v>0</v>
      </c>
      <c r="F253" s="219"/>
      <c r="G253" s="123"/>
    </row>
    <row r="254" customHeight="1" spans="1:7">
      <c r="A254" s="218">
        <v>2020499</v>
      </c>
      <c r="B254" s="118" t="s">
        <v>243</v>
      </c>
      <c r="C254" s="119"/>
      <c r="D254" s="119"/>
      <c r="E254" s="119">
        <v>0</v>
      </c>
      <c r="F254" s="219"/>
      <c r="G254" s="123"/>
    </row>
    <row r="255" customHeight="1" spans="1:7">
      <c r="A255" s="218">
        <v>20205</v>
      </c>
      <c r="B255" s="220" t="s">
        <v>244</v>
      </c>
      <c r="C255" s="119"/>
      <c r="D255" s="119"/>
      <c r="E255" s="119">
        <f>SUM(E256:E259)</f>
        <v>0</v>
      </c>
      <c r="F255" s="219"/>
      <c r="G255" s="123"/>
    </row>
    <row r="256" customHeight="1" spans="1:7">
      <c r="A256" s="218">
        <v>2020503</v>
      </c>
      <c r="B256" s="118" t="s">
        <v>245</v>
      </c>
      <c r="C256" s="119"/>
      <c r="D256" s="119"/>
      <c r="E256" s="119">
        <v>0</v>
      </c>
      <c r="F256" s="219"/>
      <c r="G256" s="123"/>
    </row>
    <row r="257" customHeight="1" spans="1:7">
      <c r="A257" s="218">
        <v>2020504</v>
      </c>
      <c r="B257" s="118" t="s">
        <v>246</v>
      </c>
      <c r="C257" s="119"/>
      <c r="D257" s="119"/>
      <c r="E257" s="119">
        <v>0</v>
      </c>
      <c r="F257" s="219"/>
      <c r="G257" s="123"/>
    </row>
    <row r="258" customHeight="1" spans="1:7">
      <c r="A258" s="218">
        <v>2020505</v>
      </c>
      <c r="B258" s="118" t="s">
        <v>247</v>
      </c>
      <c r="C258" s="119"/>
      <c r="D258" s="119"/>
      <c r="E258" s="119">
        <v>0</v>
      </c>
      <c r="F258" s="219"/>
      <c r="G258" s="123"/>
    </row>
    <row r="259" customHeight="1" spans="1:7">
      <c r="A259" s="218">
        <v>2020599</v>
      </c>
      <c r="B259" s="118" t="s">
        <v>248</v>
      </c>
      <c r="C259" s="119"/>
      <c r="D259" s="119"/>
      <c r="E259" s="119">
        <v>0</v>
      </c>
      <c r="F259" s="219"/>
      <c r="G259" s="123"/>
    </row>
    <row r="260" customHeight="1" spans="1:7">
      <c r="A260" s="218">
        <v>20206</v>
      </c>
      <c r="B260" s="220" t="s">
        <v>249</v>
      </c>
      <c r="C260" s="119"/>
      <c r="D260" s="119"/>
      <c r="E260" s="119">
        <f>E261</f>
        <v>0</v>
      </c>
      <c r="F260" s="219"/>
      <c r="G260" s="123"/>
    </row>
    <row r="261" customHeight="1" spans="1:7">
      <c r="A261" s="218">
        <v>2020601</v>
      </c>
      <c r="B261" s="118" t="s">
        <v>250</v>
      </c>
      <c r="C261" s="119"/>
      <c r="D261" s="119"/>
      <c r="E261" s="119">
        <v>0</v>
      </c>
      <c r="F261" s="219"/>
      <c r="G261" s="123"/>
    </row>
    <row r="262" customHeight="1" spans="1:7">
      <c r="A262" s="218">
        <v>20207</v>
      </c>
      <c r="B262" s="220" t="s">
        <v>251</v>
      </c>
      <c r="C262" s="119"/>
      <c r="D262" s="119"/>
      <c r="E262" s="119">
        <f>SUM(E263:E266)</f>
        <v>0</v>
      </c>
      <c r="F262" s="219"/>
      <c r="G262" s="123"/>
    </row>
    <row r="263" customHeight="1" spans="1:7">
      <c r="A263" s="218">
        <v>2020701</v>
      </c>
      <c r="B263" s="118" t="s">
        <v>252</v>
      </c>
      <c r="C263" s="119"/>
      <c r="D263" s="119"/>
      <c r="E263" s="119">
        <v>0</v>
      </c>
      <c r="F263" s="219"/>
      <c r="G263" s="123"/>
    </row>
    <row r="264" customHeight="1" spans="1:7">
      <c r="A264" s="218">
        <v>2020702</v>
      </c>
      <c r="B264" s="118" t="s">
        <v>253</v>
      </c>
      <c r="C264" s="119"/>
      <c r="D264" s="119"/>
      <c r="E264" s="119">
        <v>0</v>
      </c>
      <c r="F264" s="219"/>
      <c r="G264" s="123"/>
    </row>
    <row r="265" customHeight="1" spans="1:7">
      <c r="A265" s="218">
        <v>2020703</v>
      </c>
      <c r="B265" s="118" t="s">
        <v>254</v>
      </c>
      <c r="C265" s="119"/>
      <c r="D265" s="119"/>
      <c r="E265" s="119">
        <v>0</v>
      </c>
      <c r="F265" s="219"/>
      <c r="G265" s="123"/>
    </row>
    <row r="266" customHeight="1" spans="1:7">
      <c r="A266" s="218">
        <v>2020799</v>
      </c>
      <c r="B266" s="118" t="s">
        <v>255</v>
      </c>
      <c r="C266" s="119"/>
      <c r="D266" s="119"/>
      <c r="E266" s="119">
        <v>0</v>
      </c>
      <c r="F266" s="219"/>
      <c r="G266" s="123"/>
    </row>
    <row r="267" customHeight="1" spans="1:7">
      <c r="A267" s="218">
        <v>20208</v>
      </c>
      <c r="B267" s="220" t="s">
        <v>256</v>
      </c>
      <c r="C267" s="119"/>
      <c r="D267" s="119"/>
      <c r="E267" s="119">
        <f>SUM(E268:E272)</f>
        <v>0</v>
      </c>
      <c r="F267" s="219"/>
      <c r="G267" s="123"/>
    </row>
    <row r="268" customHeight="1" spans="1:7">
      <c r="A268" s="218">
        <v>2020801</v>
      </c>
      <c r="B268" s="118" t="s">
        <v>102</v>
      </c>
      <c r="C268" s="119"/>
      <c r="D268" s="119"/>
      <c r="E268" s="119">
        <v>0</v>
      </c>
      <c r="F268" s="219"/>
      <c r="G268" s="123"/>
    </row>
    <row r="269" customHeight="1" spans="1:7">
      <c r="A269" s="218">
        <v>2020802</v>
      </c>
      <c r="B269" s="118" t="s">
        <v>103</v>
      </c>
      <c r="C269" s="119"/>
      <c r="D269" s="119"/>
      <c r="E269" s="119">
        <v>0</v>
      </c>
      <c r="F269" s="219"/>
      <c r="G269" s="123"/>
    </row>
    <row r="270" customHeight="1" spans="1:7">
      <c r="A270" s="218">
        <v>2020803</v>
      </c>
      <c r="B270" s="118" t="s">
        <v>104</v>
      </c>
      <c r="C270" s="119"/>
      <c r="D270" s="119"/>
      <c r="E270" s="119">
        <v>0</v>
      </c>
      <c r="F270" s="219"/>
      <c r="G270" s="123"/>
    </row>
    <row r="271" customHeight="1" spans="1:7">
      <c r="A271" s="218">
        <v>2020850</v>
      </c>
      <c r="B271" s="118" t="s">
        <v>111</v>
      </c>
      <c r="C271" s="119"/>
      <c r="D271" s="119"/>
      <c r="E271" s="119">
        <v>0</v>
      </c>
      <c r="F271" s="219"/>
      <c r="G271" s="123"/>
    </row>
    <row r="272" customHeight="1" spans="1:7">
      <c r="A272" s="218">
        <v>2020899</v>
      </c>
      <c r="B272" s="118" t="s">
        <v>257</v>
      </c>
      <c r="C272" s="119"/>
      <c r="D272" s="119"/>
      <c r="E272" s="119">
        <v>0</v>
      </c>
      <c r="F272" s="219"/>
      <c r="G272" s="123"/>
    </row>
    <row r="273" customHeight="1" spans="1:7">
      <c r="A273" s="218">
        <v>20299</v>
      </c>
      <c r="B273" s="220" t="s">
        <v>258</v>
      </c>
      <c r="C273" s="119"/>
      <c r="D273" s="119"/>
      <c r="E273" s="119">
        <f>E274</f>
        <v>0</v>
      </c>
      <c r="F273" s="219"/>
      <c r="G273" s="123"/>
    </row>
    <row r="274" customHeight="1" spans="1:7">
      <c r="A274" s="218">
        <v>2029999</v>
      </c>
      <c r="B274" s="118" t="s">
        <v>259</v>
      </c>
      <c r="C274" s="119"/>
      <c r="D274" s="119"/>
      <c r="E274" s="119">
        <v>0</v>
      </c>
      <c r="F274" s="219"/>
      <c r="G274" s="123"/>
    </row>
    <row r="275" customHeight="1" spans="1:7">
      <c r="A275" s="218">
        <v>203</v>
      </c>
      <c r="B275" s="220" t="s">
        <v>260</v>
      </c>
      <c r="C275" s="119">
        <f>SUM(C284,C292)</f>
        <v>690</v>
      </c>
      <c r="D275" s="119">
        <f>SUM(D284,D292)</f>
        <v>690</v>
      </c>
      <c r="E275" s="119">
        <f>SUM(E276,E280,E282,E284,E292)</f>
        <v>476</v>
      </c>
      <c r="F275" s="219">
        <f>E275/C275*100</f>
        <v>68.9855072463768</v>
      </c>
      <c r="G275" s="123">
        <v>-0.172173913043478</v>
      </c>
    </row>
    <row r="276" customHeight="1" spans="1:7">
      <c r="A276" s="218">
        <v>20301</v>
      </c>
      <c r="B276" s="220" t="s">
        <v>261</v>
      </c>
      <c r="C276" s="119"/>
      <c r="D276" s="119"/>
      <c r="E276" s="119">
        <f>SUM(E277:E279)</f>
        <v>0</v>
      </c>
      <c r="F276" s="219"/>
      <c r="G276" s="123"/>
    </row>
    <row r="277" customHeight="1" spans="1:7">
      <c r="A277" s="218">
        <v>2030101</v>
      </c>
      <c r="B277" s="118" t="s">
        <v>262</v>
      </c>
      <c r="C277" s="119"/>
      <c r="D277" s="119"/>
      <c r="E277" s="119">
        <v>0</v>
      </c>
      <c r="F277" s="219"/>
      <c r="G277" s="123"/>
    </row>
    <row r="278" customHeight="1" spans="1:7">
      <c r="A278" s="218">
        <v>2030102</v>
      </c>
      <c r="B278" s="118" t="s">
        <v>263</v>
      </c>
      <c r="C278" s="119"/>
      <c r="D278" s="119"/>
      <c r="E278" s="119">
        <v>0</v>
      </c>
      <c r="F278" s="219"/>
      <c r="G278" s="123"/>
    </row>
    <row r="279" customHeight="1" spans="1:7">
      <c r="A279" s="218">
        <v>2030199</v>
      </c>
      <c r="B279" s="118" t="s">
        <v>264</v>
      </c>
      <c r="C279" s="119"/>
      <c r="D279" s="119"/>
      <c r="E279" s="119">
        <v>0</v>
      </c>
      <c r="F279" s="219"/>
      <c r="G279" s="123"/>
    </row>
    <row r="280" customHeight="1" spans="1:7">
      <c r="A280" s="218">
        <v>20304</v>
      </c>
      <c r="B280" s="220" t="s">
        <v>265</v>
      </c>
      <c r="C280" s="119"/>
      <c r="D280" s="119"/>
      <c r="E280" s="119">
        <f>E281</f>
        <v>0</v>
      </c>
      <c r="F280" s="219"/>
      <c r="G280" s="123"/>
    </row>
    <row r="281" customHeight="1" spans="1:7">
      <c r="A281" s="218">
        <v>2030401</v>
      </c>
      <c r="B281" s="118" t="s">
        <v>266</v>
      </c>
      <c r="C281" s="119"/>
      <c r="D281" s="119"/>
      <c r="E281" s="119">
        <v>0</v>
      </c>
      <c r="F281" s="219"/>
      <c r="G281" s="123"/>
    </row>
    <row r="282" customHeight="1" spans="1:7">
      <c r="A282" s="218">
        <v>20305</v>
      </c>
      <c r="B282" s="220" t="s">
        <v>267</v>
      </c>
      <c r="C282" s="119"/>
      <c r="D282" s="119"/>
      <c r="E282" s="119">
        <f>E283</f>
        <v>0</v>
      </c>
      <c r="F282" s="219"/>
      <c r="G282" s="123"/>
    </row>
    <row r="283" customHeight="1" spans="1:7">
      <c r="A283" s="218">
        <v>2030501</v>
      </c>
      <c r="B283" s="118" t="s">
        <v>268</v>
      </c>
      <c r="C283" s="119"/>
      <c r="D283" s="119"/>
      <c r="E283" s="119">
        <v>0</v>
      </c>
      <c r="F283" s="219"/>
      <c r="G283" s="123"/>
    </row>
    <row r="284" customHeight="1" spans="1:7">
      <c r="A284" s="218">
        <v>20306</v>
      </c>
      <c r="B284" s="220" t="s">
        <v>269</v>
      </c>
      <c r="C284" s="119">
        <f>SUM(C285:C291)</f>
        <v>280</v>
      </c>
      <c r="D284" s="119">
        <f>SUM(D285:D291)</f>
        <v>280</v>
      </c>
      <c r="E284" s="119">
        <f>SUM(E285:E291)</f>
        <v>356</v>
      </c>
      <c r="F284" s="219">
        <f>E284/C284*100</f>
        <v>127.142857142857</v>
      </c>
      <c r="G284" s="123">
        <v>0.144694533762058</v>
      </c>
    </row>
    <row r="285" customHeight="1" spans="1:7">
      <c r="A285" s="218">
        <v>2030601</v>
      </c>
      <c r="B285" s="118" t="s">
        <v>270</v>
      </c>
      <c r="C285" s="119">
        <v>20</v>
      </c>
      <c r="D285" s="119">
        <v>20</v>
      </c>
      <c r="E285" s="119">
        <v>131</v>
      </c>
      <c r="F285" s="219">
        <f>E285/C285*100</f>
        <v>655</v>
      </c>
      <c r="G285" s="123">
        <v>4.03846153846154</v>
      </c>
    </row>
    <row r="286" customHeight="1" spans="1:7">
      <c r="A286" s="218">
        <v>2030602</v>
      </c>
      <c r="B286" s="118" t="s">
        <v>271</v>
      </c>
      <c r="C286" s="119"/>
      <c r="D286" s="119"/>
      <c r="E286" s="119">
        <v>0</v>
      </c>
      <c r="F286" s="219"/>
      <c r="G286" s="123"/>
    </row>
    <row r="287" customHeight="1" spans="1:7">
      <c r="A287" s="218">
        <v>2030603</v>
      </c>
      <c r="B287" s="118" t="s">
        <v>272</v>
      </c>
      <c r="C287" s="119">
        <v>60</v>
      </c>
      <c r="D287" s="119">
        <v>60</v>
      </c>
      <c r="E287" s="119">
        <v>0</v>
      </c>
      <c r="F287" s="219">
        <f>E287/C287*100</f>
        <v>0</v>
      </c>
      <c r="G287" s="123">
        <v>-1</v>
      </c>
    </row>
    <row r="288" customHeight="1" spans="1:7">
      <c r="A288" s="218">
        <v>2030604</v>
      </c>
      <c r="B288" s="118" t="s">
        <v>273</v>
      </c>
      <c r="C288" s="119"/>
      <c r="D288" s="119"/>
      <c r="E288" s="119">
        <v>0</v>
      </c>
      <c r="F288" s="219"/>
      <c r="G288" s="123"/>
    </row>
    <row r="289" customHeight="1" spans="1:7">
      <c r="A289" s="218">
        <v>2030607</v>
      </c>
      <c r="B289" s="118" t="s">
        <v>274</v>
      </c>
      <c r="C289" s="119">
        <v>200</v>
      </c>
      <c r="D289" s="119">
        <v>200</v>
      </c>
      <c r="E289" s="119">
        <v>75</v>
      </c>
      <c r="F289" s="219">
        <f>E289/C289*100</f>
        <v>37.5</v>
      </c>
      <c r="G289" s="123">
        <v>-0.663677130044843</v>
      </c>
    </row>
    <row r="290" customHeight="1" spans="1:7">
      <c r="A290" s="218">
        <v>2030608</v>
      </c>
      <c r="B290" s="118" t="s">
        <v>275</v>
      </c>
      <c r="C290" s="119"/>
      <c r="D290" s="119"/>
      <c r="E290" s="119">
        <v>0</v>
      </c>
      <c r="F290" s="219"/>
      <c r="G290" s="123"/>
    </row>
    <row r="291" customHeight="1" spans="1:7">
      <c r="A291" s="218">
        <v>2030699</v>
      </c>
      <c r="B291" s="118" t="s">
        <v>276</v>
      </c>
      <c r="C291" s="119"/>
      <c r="D291" s="119"/>
      <c r="E291" s="119">
        <v>150</v>
      </c>
      <c r="F291" s="219"/>
      <c r="G291" s="123">
        <v>29</v>
      </c>
    </row>
    <row r="292" customHeight="1" spans="1:7">
      <c r="A292" s="218">
        <v>20399</v>
      </c>
      <c r="B292" s="220" t="s">
        <v>277</v>
      </c>
      <c r="C292" s="119">
        <v>410</v>
      </c>
      <c r="D292" s="119">
        <v>410</v>
      </c>
      <c r="E292" s="119">
        <f>E293</f>
        <v>120</v>
      </c>
      <c r="F292" s="219">
        <f>E292/C292*100</f>
        <v>29.2682926829268</v>
      </c>
      <c r="G292" s="123">
        <v>-0.545454545454545</v>
      </c>
    </row>
    <row r="293" customHeight="1" spans="1:7">
      <c r="A293" s="218">
        <v>2039999</v>
      </c>
      <c r="B293" s="118" t="s">
        <v>278</v>
      </c>
      <c r="C293" s="119">
        <v>410</v>
      </c>
      <c r="D293" s="119">
        <v>410</v>
      </c>
      <c r="E293" s="119">
        <v>120</v>
      </c>
      <c r="F293" s="219">
        <f>E293/C293*100</f>
        <v>29.2682926829268</v>
      </c>
      <c r="G293" s="123">
        <v>-0.545454545454545</v>
      </c>
    </row>
    <row r="294" customHeight="1" spans="1:7">
      <c r="A294" s="218">
        <v>204</v>
      </c>
      <c r="B294" s="220" t="s">
        <v>279</v>
      </c>
      <c r="C294" s="119">
        <f>SUM(C295,C298,C309,C316,C324,C333,C347,C357,C367,C375,C381)</f>
        <v>16758</v>
      </c>
      <c r="D294" s="119">
        <f>SUM(D295,D298,D309,D316,D324,D333,D347,D357,D367,D375,D381)</f>
        <v>15850</v>
      </c>
      <c r="E294" s="119">
        <f>SUM(E295,E298,E309,E316,E324,E333,E347,E357,E367,E375,E381)</f>
        <v>18472</v>
      </c>
      <c r="F294" s="219">
        <f>E294/C294*100</f>
        <v>110.227950829455</v>
      </c>
      <c r="G294" s="123">
        <v>0.0538566864445458</v>
      </c>
    </row>
    <row r="295" customHeight="1" spans="1:7">
      <c r="A295" s="218">
        <v>20401</v>
      </c>
      <c r="B295" s="220" t="s">
        <v>280</v>
      </c>
      <c r="C295" s="119">
        <f>SUM(C296:C297)</f>
        <v>40</v>
      </c>
      <c r="D295" s="119">
        <f>SUM(D296:D297)</f>
        <v>40</v>
      </c>
      <c r="E295" s="119">
        <f>SUM(E296:E297)</f>
        <v>40</v>
      </c>
      <c r="F295" s="219">
        <f>E295/C295*100</f>
        <v>100</v>
      </c>
      <c r="G295" s="123"/>
    </row>
    <row r="296" customHeight="1" spans="1:7">
      <c r="A296" s="218">
        <v>2040101</v>
      </c>
      <c r="B296" s="118" t="s">
        <v>281</v>
      </c>
      <c r="C296" s="119"/>
      <c r="D296" s="119"/>
      <c r="E296" s="119">
        <v>0</v>
      </c>
      <c r="F296" s="219"/>
      <c r="G296" s="123"/>
    </row>
    <row r="297" customHeight="1" spans="1:7">
      <c r="A297" s="218">
        <v>2040199</v>
      </c>
      <c r="B297" s="118" t="s">
        <v>282</v>
      </c>
      <c r="C297" s="119">
        <v>40</v>
      </c>
      <c r="D297" s="119">
        <v>40</v>
      </c>
      <c r="E297" s="119">
        <v>40</v>
      </c>
      <c r="F297" s="219">
        <f>E297/C297*100</f>
        <v>100</v>
      </c>
      <c r="G297" s="123"/>
    </row>
    <row r="298" customHeight="1" spans="1:7">
      <c r="A298" s="218">
        <v>20402</v>
      </c>
      <c r="B298" s="220" t="s">
        <v>283</v>
      </c>
      <c r="C298" s="119">
        <f>SUM(C299:C308)</f>
        <v>13353</v>
      </c>
      <c r="D298" s="119">
        <f>SUM(D299:D308)</f>
        <v>13353</v>
      </c>
      <c r="E298" s="119">
        <f>SUM(E299:E308)</f>
        <v>15647</v>
      </c>
      <c r="F298" s="219">
        <f>E298/C298*100</f>
        <v>117.179660001498</v>
      </c>
      <c r="G298" s="123">
        <v>0.120042949176807</v>
      </c>
    </row>
    <row r="299" customHeight="1" spans="1:7">
      <c r="A299" s="218">
        <v>2040201</v>
      </c>
      <c r="B299" s="118" t="s">
        <v>102</v>
      </c>
      <c r="C299" s="119">
        <v>5653</v>
      </c>
      <c r="D299" s="119">
        <v>5653</v>
      </c>
      <c r="E299" s="119">
        <v>10019</v>
      </c>
      <c r="F299" s="219">
        <f>E299/C299*100</f>
        <v>177.233327436759</v>
      </c>
      <c r="G299" s="123">
        <v>0.253785508697284</v>
      </c>
    </row>
    <row r="300" customHeight="1" spans="1:7">
      <c r="A300" s="218">
        <v>2040202</v>
      </c>
      <c r="B300" s="118" t="s">
        <v>103</v>
      </c>
      <c r="C300" s="119"/>
      <c r="D300" s="119"/>
      <c r="E300" s="119">
        <v>135</v>
      </c>
      <c r="F300" s="219"/>
      <c r="G300" s="123">
        <v>-0.583333333333333</v>
      </c>
    </row>
    <row r="301" customHeight="1" spans="1:7">
      <c r="A301" s="218">
        <v>2040203</v>
      </c>
      <c r="B301" s="118" t="s">
        <v>104</v>
      </c>
      <c r="C301" s="119"/>
      <c r="D301" s="119"/>
      <c r="E301" s="119">
        <v>0</v>
      </c>
      <c r="F301" s="219"/>
      <c r="G301" s="123"/>
    </row>
    <row r="302" customHeight="1" spans="1:7">
      <c r="A302" s="218">
        <v>2040219</v>
      </c>
      <c r="B302" s="118" t="s">
        <v>143</v>
      </c>
      <c r="C302" s="119"/>
      <c r="D302" s="119"/>
      <c r="E302" s="119">
        <v>72</v>
      </c>
      <c r="F302" s="219"/>
      <c r="G302" s="123">
        <v>6.2</v>
      </c>
    </row>
    <row r="303" customHeight="1" spans="1:7">
      <c r="A303" s="218">
        <v>2040220</v>
      </c>
      <c r="B303" s="118" t="s">
        <v>284</v>
      </c>
      <c r="C303" s="119">
        <v>200</v>
      </c>
      <c r="D303" s="119">
        <v>200</v>
      </c>
      <c r="E303" s="119">
        <v>80</v>
      </c>
      <c r="F303" s="219">
        <f>E303/C303*100</f>
        <v>40</v>
      </c>
      <c r="G303" s="123">
        <v>7</v>
      </c>
    </row>
    <row r="304" customHeight="1" spans="1:7">
      <c r="A304" s="218">
        <v>2040221</v>
      </c>
      <c r="B304" s="118" t="s">
        <v>285</v>
      </c>
      <c r="C304" s="119"/>
      <c r="D304" s="119"/>
      <c r="E304" s="119">
        <v>0</v>
      </c>
      <c r="F304" s="219"/>
      <c r="G304" s="123"/>
    </row>
    <row r="305" customHeight="1" spans="1:7">
      <c r="A305" s="218">
        <v>2040222</v>
      </c>
      <c r="B305" s="118" t="s">
        <v>286</v>
      </c>
      <c r="C305" s="119"/>
      <c r="D305" s="119"/>
      <c r="E305" s="119">
        <v>0</v>
      </c>
      <c r="F305" s="219"/>
      <c r="G305" s="123"/>
    </row>
    <row r="306" customHeight="1" spans="1:7">
      <c r="A306" s="218">
        <v>2040223</v>
      </c>
      <c r="B306" s="118" t="s">
        <v>287</v>
      </c>
      <c r="C306" s="119"/>
      <c r="D306" s="119"/>
      <c r="E306" s="119">
        <v>0</v>
      </c>
      <c r="F306" s="219"/>
      <c r="G306" s="123">
        <v>-1</v>
      </c>
    </row>
    <row r="307" customHeight="1" spans="1:7">
      <c r="A307" s="218">
        <v>2040250</v>
      </c>
      <c r="B307" s="118" t="s">
        <v>111</v>
      </c>
      <c r="C307" s="119"/>
      <c r="D307" s="119"/>
      <c r="E307" s="119">
        <v>0</v>
      </c>
      <c r="F307" s="219"/>
      <c r="G307" s="123"/>
    </row>
    <row r="308" customHeight="1" spans="1:7">
      <c r="A308" s="218">
        <v>2040299</v>
      </c>
      <c r="B308" s="118" t="s">
        <v>288</v>
      </c>
      <c r="C308" s="119">
        <v>7500</v>
      </c>
      <c r="D308" s="119">
        <v>7500</v>
      </c>
      <c r="E308" s="119">
        <v>5341</v>
      </c>
      <c r="F308" s="219">
        <f>E308/C308*100</f>
        <v>71.2133333333333</v>
      </c>
      <c r="G308" s="123">
        <v>-0.0515006215592257</v>
      </c>
    </row>
    <row r="309" customHeight="1" spans="1:7">
      <c r="A309" s="218">
        <v>20403</v>
      </c>
      <c r="B309" s="220" t="s">
        <v>289</v>
      </c>
      <c r="C309" s="119">
        <f>SUM(C310:C315)</f>
        <v>0</v>
      </c>
      <c r="D309" s="119">
        <f>SUM(D310:D315)</f>
        <v>0</v>
      </c>
      <c r="E309" s="119">
        <f>SUM(E310:E315)</f>
        <v>0</v>
      </c>
      <c r="F309" s="219"/>
      <c r="G309" s="123"/>
    </row>
    <row r="310" customHeight="1" spans="1:7">
      <c r="A310" s="218">
        <v>2040301</v>
      </c>
      <c r="B310" s="118" t="s">
        <v>102</v>
      </c>
      <c r="C310" s="119"/>
      <c r="D310" s="119"/>
      <c r="E310" s="119">
        <v>0</v>
      </c>
      <c r="F310" s="219"/>
      <c r="G310" s="123"/>
    </row>
    <row r="311" customHeight="1" spans="1:7">
      <c r="A311" s="218">
        <v>2040302</v>
      </c>
      <c r="B311" s="118" t="s">
        <v>103</v>
      </c>
      <c r="C311" s="119"/>
      <c r="D311" s="119"/>
      <c r="E311" s="119">
        <v>0</v>
      </c>
      <c r="F311" s="219"/>
      <c r="G311" s="123"/>
    </row>
    <row r="312" customHeight="1" spans="1:7">
      <c r="A312" s="218">
        <v>2040303</v>
      </c>
      <c r="B312" s="118" t="s">
        <v>104</v>
      </c>
      <c r="C312" s="119"/>
      <c r="D312" s="119"/>
      <c r="E312" s="119">
        <v>0</v>
      </c>
      <c r="F312" s="219"/>
      <c r="G312" s="123"/>
    </row>
    <row r="313" customHeight="1" spans="1:7">
      <c r="A313" s="218">
        <v>2040304</v>
      </c>
      <c r="B313" s="118" t="s">
        <v>290</v>
      </c>
      <c r="C313" s="119"/>
      <c r="D313" s="119"/>
      <c r="E313" s="119">
        <v>0</v>
      </c>
      <c r="F313" s="219"/>
      <c r="G313" s="123"/>
    </row>
    <row r="314" customHeight="1" spans="1:7">
      <c r="A314" s="218">
        <v>2040350</v>
      </c>
      <c r="B314" s="118" t="s">
        <v>111</v>
      </c>
      <c r="C314" s="119"/>
      <c r="D314" s="119"/>
      <c r="E314" s="119">
        <v>0</v>
      </c>
      <c r="F314" s="219"/>
      <c r="G314" s="123"/>
    </row>
    <row r="315" customHeight="1" spans="1:7">
      <c r="A315" s="218">
        <v>2040399</v>
      </c>
      <c r="B315" s="118" t="s">
        <v>291</v>
      </c>
      <c r="C315" s="119"/>
      <c r="D315" s="119"/>
      <c r="E315" s="119">
        <v>0</v>
      </c>
      <c r="F315" s="219"/>
      <c r="G315" s="123"/>
    </row>
    <row r="316" customHeight="1" spans="1:7">
      <c r="A316" s="218">
        <v>20404</v>
      </c>
      <c r="B316" s="220" t="s">
        <v>292</v>
      </c>
      <c r="C316" s="119">
        <f>SUM(C317:C323)</f>
        <v>160</v>
      </c>
      <c r="D316" s="119">
        <f>SUM(D317:D323)</f>
        <v>160</v>
      </c>
      <c r="E316" s="119">
        <f>SUM(E317:E323)</f>
        <v>144</v>
      </c>
      <c r="F316" s="219">
        <f>E316/C316*100</f>
        <v>90</v>
      </c>
      <c r="G316" s="123">
        <v>-0.0828025477707006</v>
      </c>
    </row>
    <row r="317" customHeight="1" spans="1:7">
      <c r="A317" s="218">
        <v>2040401</v>
      </c>
      <c r="B317" s="118" t="s">
        <v>102</v>
      </c>
      <c r="C317" s="119">
        <v>160</v>
      </c>
      <c r="D317" s="119">
        <v>160</v>
      </c>
      <c r="E317" s="119">
        <v>137</v>
      </c>
      <c r="F317" s="219">
        <f>E317/C317*100</f>
        <v>85.625</v>
      </c>
      <c r="G317" s="123">
        <v>-0.127388535031847</v>
      </c>
    </row>
    <row r="318" customHeight="1" spans="1:7">
      <c r="A318" s="218">
        <v>2040402</v>
      </c>
      <c r="B318" s="118" t="s">
        <v>103</v>
      </c>
      <c r="C318" s="119"/>
      <c r="D318" s="119"/>
      <c r="E318" s="119">
        <v>0</v>
      </c>
      <c r="F318" s="219"/>
      <c r="G318" s="123"/>
    </row>
    <row r="319" customHeight="1" spans="1:7">
      <c r="A319" s="218">
        <v>2040403</v>
      </c>
      <c r="B319" s="118" t="s">
        <v>104</v>
      </c>
      <c r="C319" s="119"/>
      <c r="D319" s="119"/>
      <c r="E319" s="119">
        <v>0</v>
      </c>
      <c r="F319" s="219"/>
      <c r="G319" s="123"/>
    </row>
    <row r="320" customHeight="1" spans="1:7">
      <c r="A320" s="218">
        <v>2040409</v>
      </c>
      <c r="B320" s="118" t="s">
        <v>293</v>
      </c>
      <c r="C320" s="119"/>
      <c r="D320" s="119"/>
      <c r="E320" s="119">
        <v>0</v>
      </c>
      <c r="F320" s="219"/>
      <c r="G320" s="123"/>
    </row>
    <row r="321" customHeight="1" spans="1:7">
      <c r="A321" s="218">
        <v>2040410</v>
      </c>
      <c r="B321" s="118" t="s">
        <v>294</v>
      </c>
      <c r="C321" s="119"/>
      <c r="D321" s="119"/>
      <c r="E321" s="119">
        <v>0</v>
      </c>
      <c r="F321" s="219"/>
      <c r="G321" s="123"/>
    </row>
    <row r="322" customHeight="1" spans="1:7">
      <c r="A322" s="218">
        <v>2040450</v>
      </c>
      <c r="B322" s="118" t="s">
        <v>111</v>
      </c>
      <c r="C322" s="119"/>
      <c r="D322" s="119"/>
      <c r="E322" s="119">
        <v>0</v>
      </c>
      <c r="F322" s="219"/>
      <c r="G322" s="123"/>
    </row>
    <row r="323" customHeight="1" spans="1:7">
      <c r="A323" s="218">
        <v>2040499</v>
      </c>
      <c r="B323" s="118" t="s">
        <v>295</v>
      </c>
      <c r="C323" s="119"/>
      <c r="D323" s="119"/>
      <c r="E323" s="119">
        <v>7</v>
      </c>
      <c r="F323" s="219"/>
      <c r="G323" s="123"/>
    </row>
    <row r="324" customHeight="1" spans="1:7">
      <c r="A324" s="218">
        <v>20405</v>
      </c>
      <c r="B324" s="220" t="s">
        <v>296</v>
      </c>
      <c r="C324" s="119">
        <f>SUM(C325:C332)</f>
        <v>240</v>
      </c>
      <c r="D324" s="119">
        <f>SUM(D325:D332)</f>
        <v>240</v>
      </c>
      <c r="E324" s="119">
        <f>SUM(E325:E332)</f>
        <v>289</v>
      </c>
      <c r="F324" s="219">
        <f>E324/C324*100</f>
        <v>120.416666666667</v>
      </c>
      <c r="G324" s="123">
        <v>0.039568345323741</v>
      </c>
    </row>
    <row r="325" customHeight="1" spans="1:7">
      <c r="A325" s="218">
        <v>2040501</v>
      </c>
      <c r="B325" s="118" t="s">
        <v>102</v>
      </c>
      <c r="C325" s="119">
        <v>240</v>
      </c>
      <c r="D325" s="119">
        <v>240</v>
      </c>
      <c r="E325" s="119">
        <v>256</v>
      </c>
      <c r="F325" s="219">
        <f>E325/C325*100</f>
        <v>106.666666666667</v>
      </c>
      <c r="G325" s="123">
        <v>0.0801687763713079</v>
      </c>
    </row>
    <row r="326" customHeight="1" spans="1:7">
      <c r="A326" s="218">
        <v>2040502</v>
      </c>
      <c r="B326" s="118" t="s">
        <v>103</v>
      </c>
      <c r="C326" s="119"/>
      <c r="D326" s="119"/>
      <c r="E326" s="119">
        <v>0</v>
      </c>
      <c r="F326" s="219"/>
      <c r="G326" s="123"/>
    </row>
    <row r="327" customHeight="1" spans="1:7">
      <c r="A327" s="218">
        <v>2040503</v>
      </c>
      <c r="B327" s="118" t="s">
        <v>104</v>
      </c>
      <c r="C327" s="119"/>
      <c r="D327" s="119"/>
      <c r="E327" s="119">
        <v>0</v>
      </c>
      <c r="F327" s="219"/>
      <c r="G327" s="123"/>
    </row>
    <row r="328" customHeight="1" spans="1:7">
      <c r="A328" s="218">
        <v>2040504</v>
      </c>
      <c r="B328" s="118" t="s">
        <v>297</v>
      </c>
      <c r="C328" s="119"/>
      <c r="D328" s="119"/>
      <c r="E328" s="119">
        <v>0</v>
      </c>
      <c r="F328" s="219"/>
      <c r="G328" s="123"/>
    </row>
    <row r="329" customHeight="1" spans="1:7">
      <c r="A329" s="218">
        <v>2040505</v>
      </c>
      <c r="B329" s="118" t="s">
        <v>298</v>
      </c>
      <c r="C329" s="119"/>
      <c r="D329" s="119"/>
      <c r="E329" s="119">
        <v>0</v>
      </c>
      <c r="F329" s="219"/>
      <c r="G329" s="123"/>
    </row>
    <row r="330" customHeight="1" spans="1:7">
      <c r="A330" s="218">
        <v>2040506</v>
      </c>
      <c r="B330" s="118" t="s">
        <v>299</v>
      </c>
      <c r="C330" s="119"/>
      <c r="D330" s="119"/>
      <c r="E330" s="119">
        <v>0</v>
      </c>
      <c r="F330" s="219"/>
      <c r="G330" s="123"/>
    </row>
    <row r="331" customHeight="1" spans="1:7">
      <c r="A331" s="218">
        <v>2040550</v>
      </c>
      <c r="B331" s="118" t="s">
        <v>111</v>
      </c>
      <c r="C331" s="119"/>
      <c r="D331" s="119"/>
      <c r="E331" s="119">
        <v>0</v>
      </c>
      <c r="F331" s="219"/>
      <c r="G331" s="123"/>
    </row>
    <row r="332" customHeight="1" spans="1:7">
      <c r="A332" s="218">
        <v>2040599</v>
      </c>
      <c r="B332" s="118" t="s">
        <v>300</v>
      </c>
      <c r="C332" s="119"/>
      <c r="D332" s="119"/>
      <c r="E332" s="119">
        <v>33</v>
      </c>
      <c r="F332" s="219"/>
      <c r="G332" s="123">
        <v>-0.195121951219512</v>
      </c>
    </row>
    <row r="333" customHeight="1" spans="1:7">
      <c r="A333" s="218">
        <v>20406</v>
      </c>
      <c r="B333" s="220" t="s">
        <v>301</v>
      </c>
      <c r="C333" s="119">
        <f>SUM(C334:C346)</f>
        <v>1390</v>
      </c>
      <c r="D333" s="119">
        <f>SUM(D334:D346)</f>
        <v>1390</v>
      </c>
      <c r="E333" s="119">
        <f>SUM(E334:E346)</f>
        <v>1611</v>
      </c>
      <c r="F333" s="219">
        <f>E333/C333*100</f>
        <v>115.89928057554</v>
      </c>
      <c r="G333" s="123">
        <v>-0.0324324324324324</v>
      </c>
    </row>
    <row r="334" customHeight="1" spans="1:7">
      <c r="A334" s="218">
        <v>2040601</v>
      </c>
      <c r="B334" s="118" t="s">
        <v>102</v>
      </c>
      <c r="C334" s="119">
        <v>1000</v>
      </c>
      <c r="D334" s="119">
        <v>1000</v>
      </c>
      <c r="E334" s="119">
        <v>1241</v>
      </c>
      <c r="F334" s="219">
        <f>E334/C334*100</f>
        <v>124.1</v>
      </c>
      <c r="G334" s="123">
        <v>-0.0228346456692914</v>
      </c>
    </row>
    <row r="335" customHeight="1" spans="1:7">
      <c r="A335" s="218">
        <v>2040602</v>
      </c>
      <c r="B335" s="118" t="s">
        <v>103</v>
      </c>
      <c r="C335" s="119"/>
      <c r="D335" s="119"/>
      <c r="E335" s="119">
        <v>7</v>
      </c>
      <c r="F335" s="219"/>
      <c r="G335" s="123"/>
    </row>
    <row r="336" customHeight="1" spans="1:7">
      <c r="A336" s="218">
        <v>2040603</v>
      </c>
      <c r="B336" s="118" t="s">
        <v>104</v>
      </c>
      <c r="C336" s="119"/>
      <c r="D336" s="119"/>
      <c r="E336" s="119">
        <v>0</v>
      </c>
      <c r="F336" s="219"/>
      <c r="G336" s="123"/>
    </row>
    <row r="337" customHeight="1" spans="1:7">
      <c r="A337" s="218">
        <v>2040604</v>
      </c>
      <c r="B337" s="118" t="s">
        <v>302</v>
      </c>
      <c r="C337" s="119"/>
      <c r="D337" s="119"/>
      <c r="E337" s="119">
        <v>0</v>
      </c>
      <c r="F337" s="219"/>
      <c r="G337" s="123"/>
    </row>
    <row r="338" customHeight="1" spans="1:7">
      <c r="A338" s="218">
        <v>2040605</v>
      </c>
      <c r="B338" s="118" t="s">
        <v>303</v>
      </c>
      <c r="C338" s="119"/>
      <c r="D338" s="119"/>
      <c r="E338" s="119">
        <v>0</v>
      </c>
      <c r="F338" s="219"/>
      <c r="G338" s="123"/>
    </row>
    <row r="339" customHeight="1" spans="1:7">
      <c r="A339" s="218">
        <v>2040606</v>
      </c>
      <c r="B339" s="118" t="s">
        <v>304</v>
      </c>
      <c r="C339" s="119"/>
      <c r="D339" s="119"/>
      <c r="E339" s="119">
        <v>0</v>
      </c>
      <c r="F339" s="219"/>
      <c r="G339" s="123"/>
    </row>
    <row r="340" customHeight="1" spans="1:7">
      <c r="A340" s="218">
        <v>2040607</v>
      </c>
      <c r="B340" s="118" t="s">
        <v>305</v>
      </c>
      <c r="C340" s="119"/>
      <c r="D340" s="119"/>
      <c r="E340" s="119">
        <v>3</v>
      </c>
      <c r="F340" s="219"/>
      <c r="G340" s="123"/>
    </row>
    <row r="341" customHeight="1" spans="1:7">
      <c r="A341" s="218">
        <v>2040608</v>
      </c>
      <c r="B341" s="118" t="s">
        <v>306</v>
      </c>
      <c r="C341" s="119"/>
      <c r="D341" s="119"/>
      <c r="E341" s="119">
        <v>0</v>
      </c>
      <c r="F341" s="219"/>
      <c r="G341" s="123"/>
    </row>
    <row r="342" customHeight="1" spans="1:7">
      <c r="A342" s="218">
        <v>2040610</v>
      </c>
      <c r="B342" s="118" t="s">
        <v>307</v>
      </c>
      <c r="C342" s="119">
        <v>90</v>
      </c>
      <c r="D342" s="119">
        <v>90</v>
      </c>
      <c r="E342" s="119">
        <v>49</v>
      </c>
      <c r="F342" s="219">
        <f>E342/C342*100</f>
        <v>54.4444444444444</v>
      </c>
      <c r="G342" s="123">
        <v>1.1304347826087</v>
      </c>
    </row>
    <row r="343" customHeight="1" spans="1:7">
      <c r="A343" s="218">
        <v>2040612</v>
      </c>
      <c r="B343" s="118" t="s">
        <v>308</v>
      </c>
      <c r="C343" s="119"/>
      <c r="D343" s="119"/>
      <c r="E343" s="119">
        <v>9</v>
      </c>
      <c r="F343" s="219"/>
      <c r="G343" s="123"/>
    </row>
    <row r="344" customHeight="1" spans="1:7">
      <c r="A344" s="218">
        <v>2040613</v>
      </c>
      <c r="B344" s="118" t="s">
        <v>143</v>
      </c>
      <c r="C344" s="119"/>
      <c r="D344" s="119"/>
      <c r="E344" s="119">
        <v>0</v>
      </c>
      <c r="F344" s="219"/>
      <c r="G344" s="123"/>
    </row>
    <row r="345" customHeight="1" spans="1:7">
      <c r="A345" s="218">
        <v>2040650</v>
      </c>
      <c r="B345" s="118" t="s">
        <v>111</v>
      </c>
      <c r="C345" s="119"/>
      <c r="D345" s="119"/>
      <c r="E345" s="119">
        <v>0</v>
      </c>
      <c r="F345" s="219"/>
      <c r="G345" s="123">
        <v>-1</v>
      </c>
    </row>
    <row r="346" customHeight="1" spans="1:7">
      <c r="A346" s="218">
        <v>2040699</v>
      </c>
      <c r="B346" s="118" t="s">
        <v>309</v>
      </c>
      <c r="C346" s="119">
        <v>300</v>
      </c>
      <c r="D346" s="119">
        <v>300</v>
      </c>
      <c r="E346" s="119">
        <v>302</v>
      </c>
      <c r="F346" s="219">
        <f>E346/C346*100</f>
        <v>100.666666666667</v>
      </c>
      <c r="G346" s="123">
        <v>-0.179347826086957</v>
      </c>
    </row>
    <row r="347" customHeight="1" spans="1:7">
      <c r="A347" s="218">
        <v>20407</v>
      </c>
      <c r="B347" s="220" t="s">
        <v>310</v>
      </c>
      <c r="C347" s="119">
        <f>SUM(C348:C356)</f>
        <v>0</v>
      </c>
      <c r="D347" s="119">
        <f>SUM(D348:D356)</f>
        <v>0</v>
      </c>
      <c r="E347" s="119">
        <f>SUM(E348:E356)</f>
        <v>0</v>
      </c>
      <c r="F347" s="219"/>
      <c r="G347" s="123"/>
    </row>
    <row r="348" customHeight="1" spans="1:7">
      <c r="A348" s="218">
        <v>2040701</v>
      </c>
      <c r="B348" s="118" t="s">
        <v>102</v>
      </c>
      <c r="C348" s="119"/>
      <c r="D348" s="119"/>
      <c r="E348" s="119">
        <v>0</v>
      </c>
      <c r="F348" s="219"/>
      <c r="G348" s="123"/>
    </row>
    <row r="349" customHeight="1" spans="1:7">
      <c r="A349" s="218">
        <v>2040702</v>
      </c>
      <c r="B349" s="118" t="s">
        <v>103</v>
      </c>
      <c r="C349" s="119"/>
      <c r="D349" s="119"/>
      <c r="E349" s="119">
        <v>0</v>
      </c>
      <c r="F349" s="219"/>
      <c r="G349" s="123"/>
    </row>
    <row r="350" customHeight="1" spans="1:7">
      <c r="A350" s="218">
        <v>2040703</v>
      </c>
      <c r="B350" s="118" t="s">
        <v>104</v>
      </c>
      <c r="C350" s="119"/>
      <c r="D350" s="119"/>
      <c r="E350" s="119">
        <v>0</v>
      </c>
      <c r="F350" s="219"/>
      <c r="G350" s="123"/>
    </row>
    <row r="351" customHeight="1" spans="1:7">
      <c r="A351" s="218">
        <v>2040704</v>
      </c>
      <c r="B351" s="118" t="s">
        <v>311</v>
      </c>
      <c r="C351" s="119"/>
      <c r="D351" s="119"/>
      <c r="E351" s="119">
        <v>0</v>
      </c>
      <c r="F351" s="219"/>
      <c r="G351" s="123"/>
    </row>
    <row r="352" customHeight="1" spans="1:7">
      <c r="A352" s="218">
        <v>2040705</v>
      </c>
      <c r="B352" s="118" t="s">
        <v>312</v>
      </c>
      <c r="C352" s="119"/>
      <c r="D352" s="119"/>
      <c r="E352" s="119">
        <v>0</v>
      </c>
      <c r="F352" s="219"/>
      <c r="G352" s="123"/>
    </row>
    <row r="353" customHeight="1" spans="1:7">
      <c r="A353" s="218">
        <v>2040706</v>
      </c>
      <c r="B353" s="118" t="s">
        <v>313</v>
      </c>
      <c r="C353" s="119"/>
      <c r="D353" s="119"/>
      <c r="E353" s="119">
        <v>0</v>
      </c>
      <c r="F353" s="219"/>
      <c r="G353" s="123"/>
    </row>
    <row r="354" customHeight="1" spans="1:7">
      <c r="A354" s="218">
        <v>2040707</v>
      </c>
      <c r="B354" s="118" t="s">
        <v>143</v>
      </c>
      <c r="C354" s="119"/>
      <c r="D354" s="119"/>
      <c r="E354" s="119">
        <v>0</v>
      </c>
      <c r="F354" s="219"/>
      <c r="G354" s="123"/>
    </row>
    <row r="355" customHeight="1" spans="1:7">
      <c r="A355" s="218">
        <v>2040750</v>
      </c>
      <c r="B355" s="118" t="s">
        <v>111</v>
      </c>
      <c r="C355" s="119"/>
      <c r="D355" s="119"/>
      <c r="E355" s="119">
        <v>0</v>
      </c>
      <c r="F355" s="219"/>
      <c r="G355" s="123"/>
    </row>
    <row r="356" customHeight="1" spans="1:7">
      <c r="A356" s="218">
        <v>2040799</v>
      </c>
      <c r="B356" s="118" t="s">
        <v>314</v>
      </c>
      <c r="C356" s="119"/>
      <c r="D356" s="119"/>
      <c r="E356" s="119">
        <v>0</v>
      </c>
      <c r="F356" s="219"/>
      <c r="G356" s="123"/>
    </row>
    <row r="357" customHeight="1" spans="1:7">
      <c r="A357" s="218">
        <v>20408</v>
      </c>
      <c r="B357" s="220" t="s">
        <v>315</v>
      </c>
      <c r="C357" s="119">
        <f>SUM(C358:C366)</f>
        <v>375</v>
      </c>
      <c r="D357" s="119">
        <f>SUM(D358:D366)</f>
        <v>375</v>
      </c>
      <c r="E357" s="119">
        <f>SUM(E358:E366)</f>
        <v>447</v>
      </c>
      <c r="F357" s="219">
        <f>E357/C357*100</f>
        <v>119.2</v>
      </c>
      <c r="G357" s="123">
        <v>0.674157303370787</v>
      </c>
    </row>
    <row r="358" customHeight="1" spans="1:7">
      <c r="A358" s="218">
        <v>2040801</v>
      </c>
      <c r="B358" s="118" t="s">
        <v>102</v>
      </c>
      <c r="C358" s="119"/>
      <c r="D358" s="119"/>
      <c r="E358" s="119">
        <v>0</v>
      </c>
      <c r="F358" s="219"/>
      <c r="G358" s="123"/>
    </row>
    <row r="359" customHeight="1" spans="1:7">
      <c r="A359" s="218">
        <v>2040802</v>
      </c>
      <c r="B359" s="118" t="s">
        <v>103</v>
      </c>
      <c r="C359" s="119"/>
      <c r="D359" s="119"/>
      <c r="E359" s="119">
        <v>0</v>
      </c>
      <c r="F359" s="219"/>
      <c r="G359" s="123"/>
    </row>
    <row r="360" customHeight="1" spans="1:7">
      <c r="A360" s="218">
        <v>2040803</v>
      </c>
      <c r="B360" s="118" t="s">
        <v>104</v>
      </c>
      <c r="C360" s="119"/>
      <c r="D360" s="119"/>
      <c r="E360" s="119">
        <v>0</v>
      </c>
      <c r="F360" s="219"/>
      <c r="G360" s="123"/>
    </row>
    <row r="361" customHeight="1" spans="1:7">
      <c r="A361" s="218">
        <v>2040804</v>
      </c>
      <c r="B361" s="118" t="s">
        <v>316</v>
      </c>
      <c r="C361" s="119"/>
      <c r="D361" s="119"/>
      <c r="E361" s="119">
        <v>0</v>
      </c>
      <c r="F361" s="219"/>
      <c r="G361" s="123"/>
    </row>
    <row r="362" customHeight="1" spans="1:7">
      <c r="A362" s="218">
        <v>2040805</v>
      </c>
      <c r="B362" s="118" t="s">
        <v>317</v>
      </c>
      <c r="C362" s="119"/>
      <c r="D362" s="119"/>
      <c r="E362" s="119">
        <v>0</v>
      </c>
      <c r="F362" s="219"/>
      <c r="G362" s="123"/>
    </row>
    <row r="363" customHeight="1" spans="1:7">
      <c r="A363" s="218">
        <v>2040806</v>
      </c>
      <c r="B363" s="118" t="s">
        <v>318</v>
      </c>
      <c r="C363" s="119"/>
      <c r="D363" s="119"/>
      <c r="E363" s="119">
        <v>95</v>
      </c>
      <c r="F363" s="219"/>
      <c r="G363" s="123"/>
    </row>
    <row r="364" customHeight="1" spans="1:7">
      <c r="A364" s="218">
        <v>2040807</v>
      </c>
      <c r="B364" s="118" t="s">
        <v>143</v>
      </c>
      <c r="C364" s="119"/>
      <c r="D364" s="119"/>
      <c r="E364" s="119">
        <v>0</v>
      </c>
      <c r="F364" s="219"/>
      <c r="G364" s="123"/>
    </row>
    <row r="365" customHeight="1" spans="1:7">
      <c r="A365" s="218">
        <v>2040850</v>
      </c>
      <c r="B365" s="118" t="s">
        <v>111</v>
      </c>
      <c r="C365" s="119"/>
      <c r="D365" s="119"/>
      <c r="E365" s="119">
        <v>0</v>
      </c>
      <c r="F365" s="219"/>
      <c r="G365" s="123"/>
    </row>
    <row r="366" customHeight="1" spans="1:7">
      <c r="A366" s="218">
        <v>2040899</v>
      </c>
      <c r="B366" s="118" t="s">
        <v>319</v>
      </c>
      <c r="C366" s="119">
        <v>375</v>
      </c>
      <c r="D366" s="119">
        <v>375</v>
      </c>
      <c r="E366" s="119">
        <v>352</v>
      </c>
      <c r="F366" s="219">
        <f>E366/C366*100</f>
        <v>93.8666666666667</v>
      </c>
      <c r="G366" s="123">
        <v>0.318352059925094</v>
      </c>
    </row>
    <row r="367" customHeight="1" spans="1:7">
      <c r="A367" s="218">
        <v>20409</v>
      </c>
      <c r="B367" s="220" t="s">
        <v>320</v>
      </c>
      <c r="C367" s="119">
        <f>SUM(C368:C374)</f>
        <v>0</v>
      </c>
      <c r="D367" s="119">
        <f>SUM(D368:D374)</f>
        <v>0</v>
      </c>
      <c r="E367" s="119">
        <f>SUM(E368:E374)</f>
        <v>0</v>
      </c>
      <c r="F367" s="219"/>
      <c r="G367" s="123"/>
    </row>
    <row r="368" customHeight="1" spans="1:7">
      <c r="A368" s="218">
        <v>2040901</v>
      </c>
      <c r="B368" s="118" t="s">
        <v>102</v>
      </c>
      <c r="C368" s="119"/>
      <c r="D368" s="119"/>
      <c r="E368" s="119">
        <v>0</v>
      </c>
      <c r="F368" s="219"/>
      <c r="G368" s="123"/>
    </row>
    <row r="369" customHeight="1" spans="1:7">
      <c r="A369" s="218">
        <v>2040902</v>
      </c>
      <c r="B369" s="118" t="s">
        <v>103</v>
      </c>
      <c r="C369" s="119"/>
      <c r="D369" s="119"/>
      <c r="E369" s="119">
        <v>0</v>
      </c>
      <c r="F369" s="219"/>
      <c r="G369" s="123"/>
    </row>
    <row r="370" customHeight="1" spans="1:7">
      <c r="A370" s="218">
        <v>2040903</v>
      </c>
      <c r="B370" s="118" t="s">
        <v>104</v>
      </c>
      <c r="C370" s="119"/>
      <c r="D370" s="119"/>
      <c r="E370" s="119">
        <v>0</v>
      </c>
      <c r="F370" s="219"/>
      <c r="G370" s="123"/>
    </row>
    <row r="371" customHeight="1" spans="1:7">
      <c r="A371" s="218">
        <v>2040904</v>
      </c>
      <c r="B371" s="118" t="s">
        <v>321</v>
      </c>
      <c r="C371" s="119"/>
      <c r="D371" s="119"/>
      <c r="E371" s="119">
        <v>0</v>
      </c>
      <c r="F371" s="219"/>
      <c r="G371" s="123"/>
    </row>
    <row r="372" customHeight="1" spans="1:7">
      <c r="A372" s="218">
        <v>2040905</v>
      </c>
      <c r="B372" s="118" t="s">
        <v>322</v>
      </c>
      <c r="C372" s="119"/>
      <c r="D372" s="119"/>
      <c r="E372" s="119">
        <v>0</v>
      </c>
      <c r="F372" s="219"/>
      <c r="G372" s="123"/>
    </row>
    <row r="373" customHeight="1" spans="1:7">
      <c r="A373" s="218">
        <v>2040950</v>
      </c>
      <c r="B373" s="118" t="s">
        <v>111</v>
      </c>
      <c r="C373" s="119"/>
      <c r="D373" s="119"/>
      <c r="E373" s="119">
        <v>0</v>
      </c>
      <c r="F373" s="219"/>
      <c r="G373" s="123"/>
    </row>
    <row r="374" customHeight="1" spans="1:7">
      <c r="A374" s="218">
        <v>2040999</v>
      </c>
      <c r="B374" s="118" t="s">
        <v>323</v>
      </c>
      <c r="C374" s="119"/>
      <c r="D374" s="119"/>
      <c r="E374" s="119">
        <v>0</v>
      </c>
      <c r="F374" s="219"/>
      <c r="G374" s="123"/>
    </row>
    <row r="375" customHeight="1" spans="1:7">
      <c r="A375" s="218">
        <v>20410</v>
      </c>
      <c r="B375" s="220" t="s">
        <v>324</v>
      </c>
      <c r="C375" s="119">
        <f>SUM(C376:C380)</f>
        <v>0</v>
      </c>
      <c r="D375" s="119">
        <f>SUM(D376:D380)</f>
        <v>0</v>
      </c>
      <c r="E375" s="119">
        <f>SUM(E376:E380)</f>
        <v>0</v>
      </c>
      <c r="F375" s="219"/>
      <c r="G375" s="123"/>
    </row>
    <row r="376" customHeight="1" spans="1:7">
      <c r="A376" s="218">
        <v>2041001</v>
      </c>
      <c r="B376" s="118" t="s">
        <v>102</v>
      </c>
      <c r="C376" s="119"/>
      <c r="D376" s="119"/>
      <c r="E376" s="119">
        <v>0</v>
      </c>
      <c r="F376" s="219"/>
      <c r="G376" s="123"/>
    </row>
    <row r="377" customHeight="1" spans="1:7">
      <c r="A377" s="218">
        <v>2041002</v>
      </c>
      <c r="B377" s="118" t="s">
        <v>103</v>
      </c>
      <c r="C377" s="119"/>
      <c r="D377" s="119"/>
      <c r="E377" s="119">
        <v>0</v>
      </c>
      <c r="F377" s="219"/>
      <c r="G377" s="123"/>
    </row>
    <row r="378" customHeight="1" spans="1:7">
      <c r="A378" s="218">
        <v>2041006</v>
      </c>
      <c r="B378" s="118" t="s">
        <v>143</v>
      </c>
      <c r="C378" s="119"/>
      <c r="D378" s="119"/>
      <c r="E378" s="119">
        <v>0</v>
      </c>
      <c r="F378" s="219"/>
      <c r="G378" s="123"/>
    </row>
    <row r="379" customHeight="1" spans="1:7">
      <c r="A379" s="218">
        <v>2041007</v>
      </c>
      <c r="B379" s="118" t="s">
        <v>325</v>
      </c>
      <c r="C379" s="119"/>
      <c r="D379" s="119"/>
      <c r="E379" s="119">
        <v>0</v>
      </c>
      <c r="F379" s="219"/>
      <c r="G379" s="123"/>
    </row>
    <row r="380" customHeight="1" spans="1:7">
      <c r="A380" s="218">
        <v>2041099</v>
      </c>
      <c r="B380" s="118" t="s">
        <v>326</v>
      </c>
      <c r="C380" s="119"/>
      <c r="D380" s="119"/>
      <c r="E380" s="119">
        <v>0</v>
      </c>
      <c r="F380" s="219"/>
      <c r="G380" s="123"/>
    </row>
    <row r="381" customHeight="1" spans="1:7">
      <c r="A381" s="218">
        <v>20499</v>
      </c>
      <c r="B381" s="220" t="s">
        <v>327</v>
      </c>
      <c r="C381" s="119">
        <f>SUM(C382:C383)</f>
        <v>1200</v>
      </c>
      <c r="D381" s="119">
        <f>SUM(D382:D383)</f>
        <v>292</v>
      </c>
      <c r="E381" s="119">
        <f>SUM(E382:E383)</f>
        <v>294</v>
      </c>
      <c r="F381" s="219">
        <f>E381/C381*100</f>
        <v>24.5</v>
      </c>
      <c r="G381" s="123">
        <v>-0.753148614609572</v>
      </c>
    </row>
    <row r="382" customHeight="1" spans="1:7">
      <c r="A382" s="218">
        <v>2049902</v>
      </c>
      <c r="B382" s="118" t="s">
        <v>328</v>
      </c>
      <c r="C382" s="119"/>
      <c r="D382" s="119"/>
      <c r="E382" s="119">
        <v>0</v>
      </c>
      <c r="F382" s="219"/>
      <c r="G382" s="123"/>
    </row>
    <row r="383" customHeight="1" spans="1:7">
      <c r="A383" s="218">
        <v>2049999</v>
      </c>
      <c r="B383" s="118" t="s">
        <v>329</v>
      </c>
      <c r="C383" s="119">
        <v>1200</v>
      </c>
      <c r="D383" s="119">
        <v>292</v>
      </c>
      <c r="E383" s="119">
        <v>294</v>
      </c>
      <c r="F383" s="219">
        <f>E383/C383*100</f>
        <v>24.5</v>
      </c>
      <c r="G383" s="123">
        <v>-0.753148614609572</v>
      </c>
    </row>
    <row r="384" customHeight="1" spans="1:7">
      <c r="A384" s="218">
        <v>205</v>
      </c>
      <c r="B384" s="220" t="s">
        <v>330</v>
      </c>
      <c r="C384" s="119">
        <f>SUM(C385,C390,C397,C403,C409,C413,C417,C421,C427,C434)</f>
        <v>135631</v>
      </c>
      <c r="D384" s="119">
        <f>SUM(D385,D390,D397,D403,D409,D413,D417,D421,D427,D434)</f>
        <v>137559</v>
      </c>
      <c r="E384" s="119">
        <f>SUM(E385,E390,E397,E403,E409,E413,E417,E421,E427,E434)</f>
        <v>133779</v>
      </c>
      <c r="F384" s="219">
        <f>E384/C384*100</f>
        <v>98.6345304539523</v>
      </c>
      <c r="G384" s="123">
        <v>0.0139150997021442</v>
      </c>
    </row>
    <row r="385" customHeight="1" spans="1:7">
      <c r="A385" s="218">
        <v>20501</v>
      </c>
      <c r="B385" s="220" t="s">
        <v>331</v>
      </c>
      <c r="C385" s="119">
        <f>SUM(C386:C389)</f>
        <v>3330</v>
      </c>
      <c r="D385" s="119">
        <f>SUM(D386:D389)</f>
        <v>3330</v>
      </c>
      <c r="E385" s="119">
        <f>SUM(E386:E389)</f>
        <v>2534</v>
      </c>
      <c r="F385" s="219">
        <f>E385/C385*100</f>
        <v>76.0960960960961</v>
      </c>
      <c r="G385" s="123">
        <v>-0.193763919821826</v>
      </c>
    </row>
    <row r="386" customHeight="1" spans="1:7">
      <c r="A386" s="218">
        <v>2050101</v>
      </c>
      <c r="B386" s="118" t="s">
        <v>102</v>
      </c>
      <c r="C386" s="119">
        <v>2330</v>
      </c>
      <c r="D386" s="119">
        <v>2330</v>
      </c>
      <c r="E386" s="119">
        <v>1830</v>
      </c>
      <c r="F386" s="219">
        <f>E386/C386*100</f>
        <v>78.5407725321888</v>
      </c>
      <c r="G386" s="123">
        <v>-0.130228136882129</v>
      </c>
    </row>
    <row r="387" customHeight="1" spans="1:7">
      <c r="A387" s="218">
        <v>2050102</v>
      </c>
      <c r="B387" s="118" t="s">
        <v>103</v>
      </c>
      <c r="C387" s="119"/>
      <c r="D387" s="119"/>
      <c r="E387" s="119">
        <v>0</v>
      </c>
      <c r="F387" s="219"/>
      <c r="G387" s="123"/>
    </row>
    <row r="388" customHeight="1" spans="1:7">
      <c r="A388" s="218">
        <v>2050103</v>
      </c>
      <c r="B388" s="118" t="s">
        <v>104</v>
      </c>
      <c r="C388" s="119"/>
      <c r="D388" s="119"/>
      <c r="E388" s="119">
        <v>0</v>
      </c>
      <c r="F388" s="219"/>
      <c r="G388" s="123">
        <v>-1</v>
      </c>
    </row>
    <row r="389" customHeight="1" spans="1:7">
      <c r="A389" s="218">
        <v>2050199</v>
      </c>
      <c r="B389" s="118" t="s">
        <v>332</v>
      </c>
      <c r="C389" s="119">
        <v>1000</v>
      </c>
      <c r="D389" s="119">
        <v>1000</v>
      </c>
      <c r="E389" s="119">
        <v>704</v>
      </c>
      <c r="F389" s="219">
        <f t="shared" ref="F389:F394" si="0">E389/C389*100</f>
        <v>70.4</v>
      </c>
      <c r="G389" s="123">
        <v>-0.32046332046332</v>
      </c>
    </row>
    <row r="390" customHeight="1" spans="1:7">
      <c r="A390" s="218">
        <v>20502</v>
      </c>
      <c r="B390" s="220" t="s">
        <v>333</v>
      </c>
      <c r="C390" s="119">
        <f>SUM(C391:C396)</f>
        <v>123063</v>
      </c>
      <c r="D390" s="119">
        <f>SUM(D391:D396)</f>
        <v>124991</v>
      </c>
      <c r="E390" s="119">
        <f>SUM(E391:E396)</f>
        <v>120458</v>
      </c>
      <c r="F390" s="219">
        <f t="shared" si="0"/>
        <v>97.8831980367779</v>
      </c>
      <c r="G390" s="123">
        <v>0.0223206708082968</v>
      </c>
    </row>
    <row r="391" customHeight="1" spans="1:7">
      <c r="A391" s="218">
        <v>2050201</v>
      </c>
      <c r="B391" s="118" t="s">
        <v>334</v>
      </c>
      <c r="C391" s="119">
        <v>3200</v>
      </c>
      <c r="D391" s="119">
        <v>3200</v>
      </c>
      <c r="E391" s="119">
        <v>1559</v>
      </c>
      <c r="F391" s="219">
        <f t="shared" si="0"/>
        <v>48.71875</v>
      </c>
      <c r="G391" s="123">
        <v>-0.466278671687778</v>
      </c>
    </row>
    <row r="392" customHeight="1" spans="1:7">
      <c r="A392" s="218">
        <v>2050202</v>
      </c>
      <c r="B392" s="118" t="s">
        <v>335</v>
      </c>
      <c r="C392" s="119">
        <v>50500</v>
      </c>
      <c r="D392" s="119">
        <v>50500</v>
      </c>
      <c r="E392" s="119">
        <v>41998</v>
      </c>
      <c r="F392" s="219">
        <f t="shared" si="0"/>
        <v>83.1643564356436</v>
      </c>
      <c r="G392" s="123">
        <v>-0.215811487041601</v>
      </c>
    </row>
    <row r="393" customHeight="1" spans="1:7">
      <c r="A393" s="218">
        <v>2050203</v>
      </c>
      <c r="B393" s="118" t="s">
        <v>336</v>
      </c>
      <c r="C393" s="119">
        <v>30000</v>
      </c>
      <c r="D393" s="119">
        <v>30000</v>
      </c>
      <c r="E393" s="119">
        <v>30493</v>
      </c>
      <c r="F393" s="219">
        <f t="shared" si="0"/>
        <v>101.643333333333</v>
      </c>
      <c r="G393" s="123">
        <v>0.175384496781405</v>
      </c>
    </row>
    <row r="394" customHeight="1" spans="1:7">
      <c r="A394" s="218">
        <v>2050204</v>
      </c>
      <c r="B394" s="118" t="s">
        <v>337</v>
      </c>
      <c r="C394" s="119">
        <v>20000</v>
      </c>
      <c r="D394" s="119">
        <v>20000</v>
      </c>
      <c r="E394" s="119">
        <v>13353</v>
      </c>
      <c r="F394" s="219">
        <f t="shared" si="0"/>
        <v>66.765</v>
      </c>
      <c r="G394" s="123">
        <v>-0.144203037877331</v>
      </c>
    </row>
    <row r="395" customHeight="1" spans="1:7">
      <c r="A395" s="218">
        <v>2050205</v>
      </c>
      <c r="B395" s="118" t="s">
        <v>338</v>
      </c>
      <c r="C395" s="119"/>
      <c r="D395" s="119"/>
      <c r="E395" s="119">
        <v>0</v>
      </c>
      <c r="F395" s="219"/>
      <c r="G395" s="123">
        <v>-1</v>
      </c>
    </row>
    <row r="396" customHeight="1" spans="1:7">
      <c r="A396" s="218">
        <v>2050299</v>
      </c>
      <c r="B396" s="118" t="s">
        <v>339</v>
      </c>
      <c r="C396" s="119">
        <v>19363</v>
      </c>
      <c r="D396" s="119">
        <v>21291</v>
      </c>
      <c r="E396" s="119">
        <v>33055</v>
      </c>
      <c r="F396" s="219">
        <f>E396/C396*100</f>
        <v>170.712183029489</v>
      </c>
      <c r="G396" s="123">
        <v>0.678259545085296</v>
      </c>
    </row>
    <row r="397" customHeight="1" spans="1:7">
      <c r="A397" s="218">
        <v>20503</v>
      </c>
      <c r="B397" s="220" t="s">
        <v>340</v>
      </c>
      <c r="C397" s="119">
        <f>SUM(C398:C402)</f>
        <v>7000</v>
      </c>
      <c r="D397" s="119">
        <f>SUM(D398:D402)</f>
        <v>7000</v>
      </c>
      <c r="E397" s="119">
        <f>SUM(E398:E402)</f>
        <v>8841</v>
      </c>
      <c r="F397" s="219">
        <f>E397/C397*100</f>
        <v>126.3</v>
      </c>
      <c r="G397" s="123">
        <v>0.274653979238754</v>
      </c>
    </row>
    <row r="398" customHeight="1" spans="1:7">
      <c r="A398" s="218">
        <v>2050301</v>
      </c>
      <c r="B398" s="118" t="s">
        <v>341</v>
      </c>
      <c r="C398" s="119"/>
      <c r="D398" s="119"/>
      <c r="E398" s="119">
        <v>0</v>
      </c>
      <c r="F398" s="219"/>
      <c r="G398" s="123">
        <v>-1</v>
      </c>
    </row>
    <row r="399" customHeight="1" spans="1:7">
      <c r="A399" s="218">
        <v>2050302</v>
      </c>
      <c r="B399" s="118" t="s">
        <v>342</v>
      </c>
      <c r="C399" s="119">
        <v>6000</v>
      </c>
      <c r="D399" s="119">
        <v>6000</v>
      </c>
      <c r="E399" s="119">
        <v>7322</v>
      </c>
      <c r="F399" s="219">
        <f>E399/C399*100</f>
        <v>122.033333333333</v>
      </c>
      <c r="G399" s="123">
        <v>0.285463483146067</v>
      </c>
    </row>
    <row r="400" customHeight="1" spans="1:7">
      <c r="A400" s="218">
        <v>2050303</v>
      </c>
      <c r="B400" s="118" t="s">
        <v>343</v>
      </c>
      <c r="C400" s="119">
        <v>1000</v>
      </c>
      <c r="D400" s="119">
        <v>1000</v>
      </c>
      <c r="E400" s="119">
        <v>1237</v>
      </c>
      <c r="F400" s="219">
        <f>E400/C400*100</f>
        <v>123.7</v>
      </c>
      <c r="G400" s="123">
        <v>0.070069204152249</v>
      </c>
    </row>
    <row r="401" customHeight="1" spans="1:7">
      <c r="A401" s="218">
        <v>2050305</v>
      </c>
      <c r="B401" s="118" t="s">
        <v>344</v>
      </c>
      <c r="C401" s="119"/>
      <c r="D401" s="119"/>
      <c r="E401" s="119">
        <v>0</v>
      </c>
      <c r="F401" s="219"/>
      <c r="G401" s="123">
        <v>-1</v>
      </c>
    </row>
    <row r="402" customHeight="1" spans="1:7">
      <c r="A402" s="218">
        <v>2050399</v>
      </c>
      <c r="B402" s="118" t="s">
        <v>345</v>
      </c>
      <c r="C402" s="119"/>
      <c r="D402" s="119"/>
      <c r="E402" s="119">
        <v>282</v>
      </c>
      <c r="F402" s="219"/>
      <c r="G402" s="123">
        <v>30.3333333333333</v>
      </c>
    </row>
    <row r="403" customHeight="1" spans="1:7">
      <c r="A403" s="218">
        <v>20504</v>
      </c>
      <c r="B403" s="220" t="s">
        <v>346</v>
      </c>
      <c r="C403" s="119">
        <f>SUM(C404:C408)</f>
        <v>0</v>
      </c>
      <c r="D403" s="119">
        <f>SUM(D404:D408)</f>
        <v>0</v>
      </c>
      <c r="E403" s="119">
        <f>SUM(E404:E408)</f>
        <v>0</v>
      </c>
      <c r="F403" s="219"/>
      <c r="G403" s="123">
        <v>-1</v>
      </c>
    </row>
    <row r="404" customHeight="1" spans="1:7">
      <c r="A404" s="218">
        <v>2050401</v>
      </c>
      <c r="B404" s="118" t="s">
        <v>347</v>
      </c>
      <c r="C404" s="119"/>
      <c r="D404" s="119"/>
      <c r="E404" s="119">
        <v>0</v>
      </c>
      <c r="F404" s="219"/>
      <c r="G404" s="123"/>
    </row>
    <row r="405" customHeight="1" spans="1:7">
      <c r="A405" s="218">
        <v>2050402</v>
      </c>
      <c r="B405" s="118" t="s">
        <v>348</v>
      </c>
      <c r="C405" s="119"/>
      <c r="D405" s="119"/>
      <c r="E405" s="119">
        <v>0</v>
      </c>
      <c r="F405" s="219"/>
      <c r="G405" s="123"/>
    </row>
    <row r="406" customHeight="1" spans="1:7">
      <c r="A406" s="218">
        <v>2050403</v>
      </c>
      <c r="B406" s="118" t="s">
        <v>349</v>
      </c>
      <c r="C406" s="119"/>
      <c r="D406" s="119"/>
      <c r="E406" s="119">
        <v>0</v>
      </c>
      <c r="F406" s="219"/>
      <c r="G406" s="123"/>
    </row>
    <row r="407" customHeight="1" spans="1:7">
      <c r="A407" s="218">
        <v>2050404</v>
      </c>
      <c r="B407" s="118" t="s">
        <v>350</v>
      </c>
      <c r="C407" s="119"/>
      <c r="D407" s="119"/>
      <c r="E407" s="119">
        <v>0</v>
      </c>
      <c r="F407" s="219"/>
      <c r="G407" s="123">
        <v>-1</v>
      </c>
    </row>
    <row r="408" customHeight="1" spans="1:7">
      <c r="A408" s="218">
        <v>2050499</v>
      </c>
      <c r="B408" s="118" t="s">
        <v>351</v>
      </c>
      <c r="C408" s="119"/>
      <c r="D408" s="119"/>
      <c r="E408" s="119">
        <v>0</v>
      </c>
      <c r="F408" s="219"/>
      <c r="G408" s="123"/>
    </row>
    <row r="409" customHeight="1" spans="1:7">
      <c r="A409" s="218">
        <v>20505</v>
      </c>
      <c r="B409" s="220" t="s">
        <v>352</v>
      </c>
      <c r="C409" s="119">
        <f>SUM(C410:C412)</f>
        <v>400</v>
      </c>
      <c r="D409" s="119">
        <f>SUM(D410:D412)</f>
        <v>400</v>
      </c>
      <c r="E409" s="119">
        <f>SUM(E410:E412)</f>
        <v>237</v>
      </c>
      <c r="F409" s="219">
        <f>E409/C409*100</f>
        <v>59.25</v>
      </c>
      <c r="G409" s="123">
        <v>-0.36968085106383</v>
      </c>
    </row>
    <row r="410" customHeight="1" spans="1:7">
      <c r="A410" s="218">
        <v>2050501</v>
      </c>
      <c r="B410" s="118" t="s">
        <v>353</v>
      </c>
      <c r="C410" s="119">
        <v>300</v>
      </c>
      <c r="D410" s="119">
        <v>300</v>
      </c>
      <c r="E410" s="119">
        <v>235</v>
      </c>
      <c r="F410" s="219">
        <f>E410/C410*100</f>
        <v>78.3333333333333</v>
      </c>
      <c r="G410" s="123">
        <v>-0.195205479452055</v>
      </c>
    </row>
    <row r="411" customHeight="1" spans="1:7">
      <c r="A411" s="218">
        <v>2050502</v>
      </c>
      <c r="B411" s="118" t="s">
        <v>354</v>
      </c>
      <c r="C411" s="119">
        <v>100</v>
      </c>
      <c r="D411" s="119">
        <v>100</v>
      </c>
      <c r="E411" s="119">
        <v>0</v>
      </c>
      <c r="F411" s="219">
        <f>E411/C411*100</f>
        <v>0</v>
      </c>
      <c r="G411" s="123">
        <v>-1</v>
      </c>
    </row>
    <row r="412" customHeight="1" spans="1:7">
      <c r="A412" s="218">
        <v>2050599</v>
      </c>
      <c r="B412" s="118" t="s">
        <v>355</v>
      </c>
      <c r="C412" s="119"/>
      <c r="D412" s="119"/>
      <c r="E412" s="119">
        <v>2</v>
      </c>
      <c r="F412" s="219"/>
      <c r="G412" s="123">
        <v>-0.6</v>
      </c>
    </row>
    <row r="413" customHeight="1" spans="1:7">
      <c r="A413" s="218">
        <v>20506</v>
      </c>
      <c r="B413" s="220" t="s">
        <v>356</v>
      </c>
      <c r="C413" s="119">
        <f>SUM(C414:C416)</f>
        <v>0</v>
      </c>
      <c r="D413" s="119">
        <f>SUM(D414:D416)</f>
        <v>0</v>
      </c>
      <c r="E413" s="119">
        <f>SUM(E414:E416)</f>
        <v>0</v>
      </c>
      <c r="F413" s="219"/>
      <c r="G413" s="123"/>
    </row>
    <row r="414" customHeight="1" spans="1:7">
      <c r="A414" s="218">
        <v>2050601</v>
      </c>
      <c r="B414" s="118" t="s">
        <v>357</v>
      </c>
      <c r="C414" s="119"/>
      <c r="D414" s="119"/>
      <c r="E414" s="119">
        <v>0</v>
      </c>
      <c r="F414" s="219"/>
      <c r="G414" s="123"/>
    </row>
    <row r="415" customHeight="1" spans="1:7">
      <c r="A415" s="218">
        <v>2050602</v>
      </c>
      <c r="B415" s="118" t="s">
        <v>358</v>
      </c>
      <c r="C415" s="119"/>
      <c r="D415" s="119"/>
      <c r="E415" s="119">
        <v>0</v>
      </c>
      <c r="F415" s="219"/>
      <c r="G415" s="123"/>
    </row>
    <row r="416" customHeight="1" spans="1:7">
      <c r="A416" s="218">
        <v>2050699</v>
      </c>
      <c r="B416" s="118" t="s">
        <v>359</v>
      </c>
      <c r="C416" s="119"/>
      <c r="D416" s="119"/>
      <c r="E416" s="119">
        <v>0</v>
      </c>
      <c r="F416" s="219"/>
      <c r="G416" s="123"/>
    </row>
    <row r="417" customHeight="1" spans="1:7">
      <c r="A417" s="218">
        <v>20507</v>
      </c>
      <c r="B417" s="220" t="s">
        <v>360</v>
      </c>
      <c r="C417" s="119">
        <f>SUM(C418:C420)</f>
        <v>330</v>
      </c>
      <c r="D417" s="119">
        <f>SUM(D418:D420)</f>
        <v>330</v>
      </c>
      <c r="E417" s="119">
        <f>SUM(E418:E420)</f>
        <v>351</v>
      </c>
      <c r="F417" s="219">
        <f>E417/C417*100</f>
        <v>106.363636363636</v>
      </c>
      <c r="G417" s="123">
        <v>-0.0383561643835616</v>
      </c>
    </row>
    <row r="418" customHeight="1" spans="1:7">
      <c r="A418" s="218">
        <v>2050701</v>
      </c>
      <c r="B418" s="118" t="s">
        <v>361</v>
      </c>
      <c r="C418" s="119">
        <v>330</v>
      </c>
      <c r="D418" s="119">
        <v>330</v>
      </c>
      <c r="E418" s="119">
        <v>351</v>
      </c>
      <c r="F418" s="219">
        <f>E418/C418*100</f>
        <v>106.363636363636</v>
      </c>
      <c r="G418" s="123">
        <v>-0.0383561643835616</v>
      </c>
    </row>
    <row r="419" customHeight="1" spans="1:7">
      <c r="A419" s="218">
        <v>2050702</v>
      </c>
      <c r="B419" s="118" t="s">
        <v>362</v>
      </c>
      <c r="C419" s="119"/>
      <c r="D419" s="119"/>
      <c r="E419" s="119">
        <v>0</v>
      </c>
      <c r="F419" s="219"/>
      <c r="G419" s="123"/>
    </row>
    <row r="420" customHeight="1" spans="1:7">
      <c r="A420" s="218">
        <v>2050799</v>
      </c>
      <c r="B420" s="118" t="s">
        <v>363</v>
      </c>
      <c r="C420" s="119"/>
      <c r="D420" s="119"/>
      <c r="E420" s="119">
        <v>0</v>
      </c>
      <c r="F420" s="219"/>
      <c r="G420" s="123"/>
    </row>
    <row r="421" customHeight="1" spans="1:7">
      <c r="A421" s="218">
        <v>20508</v>
      </c>
      <c r="B421" s="220" t="s">
        <v>364</v>
      </c>
      <c r="C421" s="119">
        <f>SUM(C422:C426)</f>
        <v>708</v>
      </c>
      <c r="D421" s="119">
        <f>SUM(D422:D426)</f>
        <v>708</v>
      </c>
      <c r="E421" s="119">
        <f>SUM(E422:E426)</f>
        <v>443</v>
      </c>
      <c r="F421" s="219">
        <f>E421/C421*100</f>
        <v>62.5706214689266</v>
      </c>
      <c r="G421" s="123">
        <v>-0.302362204724409</v>
      </c>
    </row>
    <row r="422" customHeight="1" spans="1:7">
      <c r="A422" s="218">
        <v>2050801</v>
      </c>
      <c r="B422" s="118" t="s">
        <v>365</v>
      </c>
      <c r="C422" s="119">
        <v>450</v>
      </c>
      <c r="D422" s="119">
        <v>450</v>
      </c>
      <c r="E422" s="119">
        <v>443</v>
      </c>
      <c r="F422" s="219">
        <f>E422/C422*100</f>
        <v>98.4444444444444</v>
      </c>
      <c r="G422" s="123">
        <v>-0.059447983014862</v>
      </c>
    </row>
    <row r="423" customHeight="1" spans="1:7">
      <c r="A423" s="218">
        <v>2050802</v>
      </c>
      <c r="B423" s="118" t="s">
        <v>366</v>
      </c>
      <c r="C423" s="119"/>
      <c r="D423" s="119"/>
      <c r="E423" s="119">
        <v>0</v>
      </c>
      <c r="F423" s="219"/>
      <c r="G423" s="123"/>
    </row>
    <row r="424" customHeight="1" spans="1:7">
      <c r="A424" s="218">
        <v>2050803</v>
      </c>
      <c r="B424" s="118" t="s">
        <v>367</v>
      </c>
      <c r="C424" s="119">
        <v>258</v>
      </c>
      <c r="D424" s="119">
        <v>258</v>
      </c>
      <c r="E424" s="119">
        <v>0</v>
      </c>
      <c r="F424" s="219">
        <f>E424/C424*100</f>
        <v>0</v>
      </c>
      <c r="G424" s="123">
        <v>-1</v>
      </c>
    </row>
    <row r="425" customHeight="1" spans="1:7">
      <c r="A425" s="218">
        <v>2050804</v>
      </c>
      <c r="B425" s="118" t="s">
        <v>368</v>
      </c>
      <c r="C425" s="119"/>
      <c r="D425" s="119"/>
      <c r="E425" s="119">
        <v>0</v>
      </c>
      <c r="F425" s="219"/>
      <c r="G425" s="123"/>
    </row>
    <row r="426" customHeight="1" spans="1:7">
      <c r="A426" s="218">
        <v>2050899</v>
      </c>
      <c r="B426" s="118" t="s">
        <v>369</v>
      </c>
      <c r="C426" s="119"/>
      <c r="D426" s="119"/>
      <c r="E426" s="119">
        <v>0</v>
      </c>
      <c r="F426" s="219"/>
      <c r="G426" s="123">
        <v>-1</v>
      </c>
    </row>
    <row r="427" customHeight="1" spans="1:7">
      <c r="A427" s="218">
        <v>20509</v>
      </c>
      <c r="B427" s="220" t="s">
        <v>370</v>
      </c>
      <c r="C427" s="119">
        <f>SUM(C428:C433)</f>
        <v>800</v>
      </c>
      <c r="D427" s="119">
        <f>SUM(D428:D433)</f>
        <v>800</v>
      </c>
      <c r="E427" s="119">
        <f>SUM(E428:E433)</f>
        <v>208</v>
      </c>
      <c r="F427" s="219">
        <f>E427/C427*100</f>
        <v>26</v>
      </c>
      <c r="G427" s="123">
        <v>-0.588932806324111</v>
      </c>
    </row>
    <row r="428" customHeight="1" spans="1:7">
      <c r="A428" s="218">
        <v>2050901</v>
      </c>
      <c r="B428" s="118" t="s">
        <v>371</v>
      </c>
      <c r="C428" s="119"/>
      <c r="D428" s="119"/>
      <c r="E428" s="119">
        <v>111</v>
      </c>
      <c r="F428" s="219"/>
      <c r="G428" s="123">
        <v>0.180851063829787</v>
      </c>
    </row>
    <row r="429" customHeight="1" spans="1:7">
      <c r="A429" s="218">
        <v>2050902</v>
      </c>
      <c r="B429" s="118" t="s">
        <v>372</v>
      </c>
      <c r="C429" s="119"/>
      <c r="D429" s="119"/>
      <c r="E429" s="119">
        <v>0</v>
      </c>
      <c r="F429" s="219"/>
      <c r="G429" s="123"/>
    </row>
    <row r="430" customHeight="1" spans="1:7">
      <c r="A430" s="218">
        <v>2050903</v>
      </c>
      <c r="B430" s="118" t="s">
        <v>373</v>
      </c>
      <c r="C430" s="119"/>
      <c r="D430" s="119"/>
      <c r="E430" s="119">
        <v>0</v>
      </c>
      <c r="F430" s="219"/>
      <c r="G430" s="123"/>
    </row>
    <row r="431" customHeight="1" spans="1:7">
      <c r="A431" s="218">
        <v>2050904</v>
      </c>
      <c r="B431" s="118" t="s">
        <v>374</v>
      </c>
      <c r="C431" s="119"/>
      <c r="D431" s="119"/>
      <c r="E431" s="119">
        <v>0</v>
      </c>
      <c r="F431" s="219"/>
      <c r="G431" s="123">
        <v>-1</v>
      </c>
    </row>
    <row r="432" customHeight="1" spans="1:7">
      <c r="A432" s="218">
        <v>2050905</v>
      </c>
      <c r="B432" s="118" t="s">
        <v>375</v>
      </c>
      <c r="C432" s="119"/>
      <c r="D432" s="119"/>
      <c r="E432" s="119">
        <v>0</v>
      </c>
      <c r="F432" s="219"/>
      <c r="G432" s="123">
        <v>-1</v>
      </c>
    </row>
    <row r="433" customHeight="1" spans="1:7">
      <c r="A433" s="218">
        <v>2050999</v>
      </c>
      <c r="B433" s="118" t="s">
        <v>376</v>
      </c>
      <c r="C433" s="119">
        <v>800</v>
      </c>
      <c r="D433" s="119">
        <v>800</v>
      </c>
      <c r="E433" s="119">
        <v>97</v>
      </c>
      <c r="F433" s="219">
        <f>E433/C433*100</f>
        <v>12.125</v>
      </c>
      <c r="G433" s="123">
        <v>-0.760493827160494</v>
      </c>
    </row>
    <row r="434" customHeight="1" spans="1:7">
      <c r="A434" s="218">
        <v>20599</v>
      </c>
      <c r="B434" s="220" t="s">
        <v>377</v>
      </c>
      <c r="C434" s="119"/>
      <c r="D434" s="119"/>
      <c r="E434" s="119">
        <f>E435</f>
        <v>707</v>
      </c>
      <c r="F434" s="219"/>
      <c r="G434" s="123">
        <v>-0.671162790697674</v>
      </c>
    </row>
    <row r="435" customHeight="1" spans="1:7">
      <c r="A435" s="218">
        <v>2059999</v>
      </c>
      <c r="B435" s="118" t="s">
        <v>378</v>
      </c>
      <c r="C435" s="119"/>
      <c r="D435" s="119"/>
      <c r="E435" s="119">
        <v>707</v>
      </c>
      <c r="F435" s="219"/>
      <c r="G435" s="123">
        <v>-0.671162790697674</v>
      </c>
    </row>
    <row r="436" customHeight="1" spans="1:7">
      <c r="A436" s="218">
        <v>206</v>
      </c>
      <c r="B436" s="220" t="s">
        <v>379</v>
      </c>
      <c r="C436" s="119">
        <f>SUM(C437,C442,C451,C457,C462,C467,C472,C479,C483,C487)</f>
        <v>3826</v>
      </c>
      <c r="D436" s="119">
        <f>SUM(D437,D442,D451,D457,D462,D467,D472,D479,D483,D487)</f>
        <v>3956</v>
      </c>
      <c r="E436" s="119">
        <f>SUM(E437,E442,E451,E457,E462,E467,E472,E479,E483,E487)</f>
        <v>4562</v>
      </c>
      <c r="F436" s="219">
        <f>E436/C436*100</f>
        <v>119.236800836383</v>
      </c>
      <c r="G436" s="123">
        <v>1.26401985111663</v>
      </c>
    </row>
    <row r="437" customHeight="1" spans="1:7">
      <c r="A437" s="218">
        <v>20601</v>
      </c>
      <c r="B437" s="220" t="s">
        <v>380</v>
      </c>
      <c r="C437" s="119">
        <f>SUM(C438:C441)</f>
        <v>200</v>
      </c>
      <c r="D437" s="119">
        <f>SUM(D438:D441)</f>
        <v>200</v>
      </c>
      <c r="E437" s="119">
        <f>SUM(E438:E441)</f>
        <v>184</v>
      </c>
      <c r="F437" s="219">
        <f>E437/C437*100</f>
        <v>92</v>
      </c>
      <c r="G437" s="123">
        <v>-0.0753768844221105</v>
      </c>
    </row>
    <row r="438" customHeight="1" spans="1:7">
      <c r="A438" s="218">
        <v>2060101</v>
      </c>
      <c r="B438" s="118" t="s">
        <v>102</v>
      </c>
      <c r="C438" s="119">
        <v>150</v>
      </c>
      <c r="D438" s="119">
        <v>150</v>
      </c>
      <c r="E438" s="119">
        <v>97</v>
      </c>
      <c r="F438" s="219">
        <f>E438/C438*100</f>
        <v>64.6666666666667</v>
      </c>
      <c r="G438" s="123">
        <v>-0.445714285714286</v>
      </c>
    </row>
    <row r="439" customHeight="1" spans="1:7">
      <c r="A439" s="218">
        <v>2060102</v>
      </c>
      <c r="B439" s="118" t="s">
        <v>103</v>
      </c>
      <c r="C439" s="119"/>
      <c r="D439" s="119"/>
      <c r="E439" s="119">
        <v>0</v>
      </c>
      <c r="F439" s="219"/>
      <c r="G439" s="123"/>
    </row>
    <row r="440" customHeight="1" spans="1:7">
      <c r="A440" s="218">
        <v>2060103</v>
      </c>
      <c r="B440" s="118" t="s">
        <v>104</v>
      </c>
      <c r="C440" s="119"/>
      <c r="D440" s="119"/>
      <c r="E440" s="119">
        <v>0</v>
      </c>
      <c r="F440" s="219"/>
      <c r="G440" s="123"/>
    </row>
    <row r="441" customHeight="1" spans="1:7">
      <c r="A441" s="218">
        <v>2060199</v>
      </c>
      <c r="B441" s="118" t="s">
        <v>381</v>
      </c>
      <c r="C441" s="119">
        <v>50</v>
      </c>
      <c r="D441" s="119">
        <v>50</v>
      </c>
      <c r="E441" s="119">
        <v>87</v>
      </c>
      <c r="F441" s="219">
        <f>E441/C441*100</f>
        <v>174</v>
      </c>
      <c r="G441" s="123">
        <v>2.625</v>
      </c>
    </row>
    <row r="442" customHeight="1" spans="1:7">
      <c r="A442" s="218">
        <v>20602</v>
      </c>
      <c r="B442" s="220" t="s">
        <v>382</v>
      </c>
      <c r="C442" s="119">
        <f>SUM(C443:C450)</f>
        <v>0</v>
      </c>
      <c r="D442" s="119">
        <f>SUM(D443:D450)</f>
        <v>0</v>
      </c>
      <c r="E442" s="119">
        <f>SUM(E443:E450)</f>
        <v>0</v>
      </c>
      <c r="F442" s="219"/>
      <c r="G442" s="123"/>
    </row>
    <row r="443" customHeight="1" spans="1:7">
      <c r="A443" s="218">
        <v>2060201</v>
      </c>
      <c r="B443" s="118" t="s">
        <v>383</v>
      </c>
      <c r="C443" s="119"/>
      <c r="D443" s="119"/>
      <c r="E443" s="119">
        <v>0</v>
      </c>
      <c r="F443" s="219"/>
      <c r="G443" s="123"/>
    </row>
    <row r="444" customHeight="1" spans="1:7">
      <c r="A444" s="218">
        <v>2060203</v>
      </c>
      <c r="B444" s="118" t="s">
        <v>384</v>
      </c>
      <c r="C444" s="119"/>
      <c r="D444" s="119"/>
      <c r="E444" s="119">
        <v>0</v>
      </c>
      <c r="F444" s="219"/>
      <c r="G444" s="123"/>
    </row>
    <row r="445" customHeight="1" spans="1:7">
      <c r="A445" s="218">
        <v>2060204</v>
      </c>
      <c r="B445" s="118" t="s">
        <v>385</v>
      </c>
      <c r="C445" s="119"/>
      <c r="D445" s="119"/>
      <c r="E445" s="119">
        <v>0</v>
      </c>
      <c r="F445" s="219"/>
      <c r="G445" s="123"/>
    </row>
    <row r="446" customHeight="1" spans="1:7">
      <c r="A446" s="218">
        <v>2060205</v>
      </c>
      <c r="B446" s="118" t="s">
        <v>386</v>
      </c>
      <c r="C446" s="119"/>
      <c r="D446" s="119"/>
      <c r="E446" s="119">
        <v>0</v>
      </c>
      <c r="F446" s="219"/>
      <c r="G446" s="123"/>
    </row>
    <row r="447" customHeight="1" spans="1:7">
      <c r="A447" s="218">
        <v>2060206</v>
      </c>
      <c r="B447" s="118" t="s">
        <v>387</v>
      </c>
      <c r="C447" s="119"/>
      <c r="D447" s="119"/>
      <c r="E447" s="119">
        <v>0</v>
      </c>
      <c r="F447" s="219"/>
      <c r="G447" s="123"/>
    </row>
    <row r="448" customHeight="1" spans="1:7">
      <c r="A448" s="218">
        <v>2060207</v>
      </c>
      <c r="B448" s="118" t="s">
        <v>388</v>
      </c>
      <c r="C448" s="119"/>
      <c r="D448" s="119"/>
      <c r="E448" s="119">
        <v>0</v>
      </c>
      <c r="F448" s="219"/>
      <c r="G448" s="123"/>
    </row>
    <row r="449" customHeight="1" spans="1:7">
      <c r="A449" s="218">
        <v>2060208</v>
      </c>
      <c r="B449" s="118" t="s">
        <v>389</v>
      </c>
      <c r="C449" s="119"/>
      <c r="D449" s="119"/>
      <c r="E449" s="119">
        <v>0</v>
      </c>
      <c r="F449" s="219"/>
      <c r="G449" s="123"/>
    </row>
    <row r="450" customHeight="1" spans="1:7">
      <c r="A450" s="218">
        <v>2060299</v>
      </c>
      <c r="B450" s="118" t="s">
        <v>390</v>
      </c>
      <c r="C450" s="119"/>
      <c r="D450" s="119"/>
      <c r="E450" s="119">
        <v>0</v>
      </c>
      <c r="F450" s="219"/>
      <c r="G450" s="123"/>
    </row>
    <row r="451" customHeight="1" spans="1:7">
      <c r="A451" s="218">
        <v>20603</v>
      </c>
      <c r="B451" s="220" t="s">
        <v>391</v>
      </c>
      <c r="C451" s="119">
        <f>SUM(C452:C456)</f>
        <v>0</v>
      </c>
      <c r="D451" s="119">
        <f>SUM(D452:D456)</f>
        <v>0</v>
      </c>
      <c r="E451" s="119">
        <f>SUM(E452:E456)</f>
        <v>0</v>
      </c>
      <c r="F451" s="219"/>
      <c r="G451" s="123"/>
    </row>
    <row r="452" customHeight="1" spans="1:7">
      <c r="A452" s="218">
        <v>2060301</v>
      </c>
      <c r="B452" s="118" t="s">
        <v>383</v>
      </c>
      <c r="C452" s="119"/>
      <c r="D452" s="119"/>
      <c r="E452" s="119">
        <v>0</v>
      </c>
      <c r="F452" s="219"/>
      <c r="G452" s="123"/>
    </row>
    <row r="453" customHeight="1" spans="1:7">
      <c r="A453" s="218">
        <v>2060302</v>
      </c>
      <c r="B453" s="118" t="s">
        <v>392</v>
      </c>
      <c r="C453" s="119"/>
      <c r="D453" s="119"/>
      <c r="E453" s="119">
        <v>0</v>
      </c>
      <c r="F453" s="219"/>
      <c r="G453" s="123"/>
    </row>
    <row r="454" customHeight="1" spans="1:7">
      <c r="A454" s="218">
        <v>2060303</v>
      </c>
      <c r="B454" s="118" t="s">
        <v>393</v>
      </c>
      <c r="C454" s="119"/>
      <c r="D454" s="119"/>
      <c r="E454" s="119">
        <v>0</v>
      </c>
      <c r="F454" s="219"/>
      <c r="G454" s="123"/>
    </row>
    <row r="455" customHeight="1" spans="1:7">
      <c r="A455" s="218">
        <v>2060304</v>
      </c>
      <c r="B455" s="118" t="s">
        <v>394</v>
      </c>
      <c r="C455" s="119"/>
      <c r="D455" s="119"/>
      <c r="E455" s="119">
        <v>0</v>
      </c>
      <c r="F455" s="219"/>
      <c r="G455" s="123"/>
    </row>
    <row r="456" customHeight="1" spans="1:7">
      <c r="A456" s="218">
        <v>2060399</v>
      </c>
      <c r="B456" s="118" t="s">
        <v>395</v>
      </c>
      <c r="C456" s="119"/>
      <c r="D456" s="119"/>
      <c r="E456" s="119">
        <v>0</v>
      </c>
      <c r="F456" s="219"/>
      <c r="G456" s="123"/>
    </row>
    <row r="457" customHeight="1" spans="1:7">
      <c r="A457" s="218">
        <v>20604</v>
      </c>
      <c r="B457" s="220" t="s">
        <v>396</v>
      </c>
      <c r="C457" s="119">
        <f>SUM(C458:C461)</f>
        <v>100</v>
      </c>
      <c r="D457" s="119">
        <f>SUM(D458:D461)</f>
        <v>100</v>
      </c>
      <c r="E457" s="119">
        <f>SUM(E458:E461)</f>
        <v>68</v>
      </c>
      <c r="F457" s="219">
        <f>E457/C457*100</f>
        <v>68</v>
      </c>
      <c r="G457" s="123">
        <v>0.096774193548387</v>
      </c>
    </row>
    <row r="458" customHeight="1" spans="1:7">
      <c r="A458" s="218">
        <v>2060401</v>
      </c>
      <c r="B458" s="118" t="s">
        <v>383</v>
      </c>
      <c r="C458" s="119"/>
      <c r="D458" s="119"/>
      <c r="E458" s="119">
        <v>0</v>
      </c>
      <c r="F458" s="219"/>
      <c r="G458" s="123"/>
    </row>
    <row r="459" customHeight="1" spans="1:7">
      <c r="A459" s="218">
        <v>2060404</v>
      </c>
      <c r="B459" s="118" t="s">
        <v>397</v>
      </c>
      <c r="C459" s="119">
        <v>50</v>
      </c>
      <c r="D459" s="119">
        <v>50</v>
      </c>
      <c r="E459" s="119">
        <v>29</v>
      </c>
      <c r="F459" s="219">
        <f>E459/C459*100</f>
        <v>58</v>
      </c>
      <c r="G459" s="123">
        <v>-0.275</v>
      </c>
    </row>
    <row r="460" customHeight="1" spans="1:7">
      <c r="A460" s="218">
        <v>2060405</v>
      </c>
      <c r="B460" s="118" t="s">
        <v>398</v>
      </c>
      <c r="C460" s="119"/>
      <c r="D460" s="119"/>
      <c r="E460" s="119">
        <v>0</v>
      </c>
      <c r="F460" s="219"/>
      <c r="G460" s="123"/>
    </row>
    <row r="461" customHeight="1" spans="1:7">
      <c r="A461" s="218">
        <v>2060499</v>
      </c>
      <c r="B461" s="118" t="s">
        <v>399</v>
      </c>
      <c r="C461" s="119">
        <v>50</v>
      </c>
      <c r="D461" s="119">
        <v>50</v>
      </c>
      <c r="E461" s="119">
        <v>39</v>
      </c>
      <c r="F461" s="219">
        <f>E461/C461*100</f>
        <v>78</v>
      </c>
      <c r="G461" s="123">
        <v>0.772727272727273</v>
      </c>
    </row>
    <row r="462" customHeight="1" spans="1:7">
      <c r="A462" s="218">
        <v>20605</v>
      </c>
      <c r="B462" s="220" t="s">
        <v>400</v>
      </c>
      <c r="C462" s="119">
        <f>SUM(C463:C466)</f>
        <v>0</v>
      </c>
      <c r="D462" s="119">
        <f>SUM(D463:D466)</f>
        <v>0</v>
      </c>
      <c r="E462" s="119">
        <f>SUM(E463:E466)</f>
        <v>119</v>
      </c>
      <c r="F462" s="219"/>
      <c r="G462" s="123">
        <v>2.96666666666667</v>
      </c>
    </row>
    <row r="463" customHeight="1" spans="1:7">
      <c r="A463" s="218">
        <v>2060501</v>
      </c>
      <c r="B463" s="118" t="s">
        <v>383</v>
      </c>
      <c r="C463" s="119"/>
      <c r="D463" s="119"/>
      <c r="E463" s="119">
        <v>0</v>
      </c>
      <c r="F463" s="219"/>
      <c r="G463" s="123"/>
    </row>
    <row r="464" customHeight="1" spans="1:7">
      <c r="A464" s="218">
        <v>2060502</v>
      </c>
      <c r="B464" s="118" t="s">
        <v>401</v>
      </c>
      <c r="C464" s="119"/>
      <c r="D464" s="119"/>
      <c r="E464" s="119">
        <v>0</v>
      </c>
      <c r="F464" s="219"/>
      <c r="G464" s="123"/>
    </row>
    <row r="465" customHeight="1" spans="1:7">
      <c r="A465" s="218">
        <v>2060503</v>
      </c>
      <c r="B465" s="118" t="s">
        <v>402</v>
      </c>
      <c r="C465" s="119"/>
      <c r="D465" s="119"/>
      <c r="E465" s="119">
        <v>0</v>
      </c>
      <c r="F465" s="219"/>
      <c r="G465" s="123"/>
    </row>
    <row r="466" customHeight="1" spans="1:7">
      <c r="A466" s="218">
        <v>2060599</v>
      </c>
      <c r="B466" s="118" t="s">
        <v>403</v>
      </c>
      <c r="C466" s="119"/>
      <c r="D466" s="119"/>
      <c r="E466" s="119">
        <v>119</v>
      </c>
      <c r="F466" s="219"/>
      <c r="G466" s="123">
        <v>2.96666666666667</v>
      </c>
    </row>
    <row r="467" customHeight="1" spans="1:7">
      <c r="A467" s="218">
        <v>20606</v>
      </c>
      <c r="B467" s="220" t="s">
        <v>404</v>
      </c>
      <c r="C467" s="119">
        <f>SUM(C468:C471)</f>
        <v>0</v>
      </c>
      <c r="D467" s="119">
        <f>SUM(D468:D471)</f>
        <v>0</v>
      </c>
      <c r="E467" s="119">
        <f>SUM(E468:E471)</f>
        <v>0</v>
      </c>
      <c r="F467" s="219"/>
      <c r="G467" s="123"/>
    </row>
    <row r="468" customHeight="1" spans="1:7">
      <c r="A468" s="218">
        <v>2060601</v>
      </c>
      <c r="B468" s="118" t="s">
        <v>405</v>
      </c>
      <c r="C468" s="119"/>
      <c r="D468" s="119"/>
      <c r="E468" s="119">
        <v>0</v>
      </c>
      <c r="F468" s="219"/>
      <c r="G468" s="123"/>
    </row>
    <row r="469" customHeight="1" spans="1:7">
      <c r="A469" s="218">
        <v>2060602</v>
      </c>
      <c r="B469" s="118" t="s">
        <v>406</v>
      </c>
      <c r="C469" s="119"/>
      <c r="D469" s="119"/>
      <c r="E469" s="119">
        <v>0</v>
      </c>
      <c r="F469" s="219"/>
      <c r="G469" s="123"/>
    </row>
    <row r="470" customHeight="1" spans="1:7">
      <c r="A470" s="218">
        <v>2060603</v>
      </c>
      <c r="B470" s="118" t="s">
        <v>407</v>
      </c>
      <c r="C470" s="119"/>
      <c r="D470" s="119"/>
      <c r="E470" s="119">
        <v>0</v>
      </c>
      <c r="F470" s="219"/>
      <c r="G470" s="123"/>
    </row>
    <row r="471" customHeight="1" spans="1:7">
      <c r="A471" s="218">
        <v>2060699</v>
      </c>
      <c r="B471" s="118" t="s">
        <v>408</v>
      </c>
      <c r="C471" s="119"/>
      <c r="D471" s="119"/>
      <c r="E471" s="119">
        <v>0</v>
      </c>
      <c r="F471" s="219"/>
      <c r="G471" s="123"/>
    </row>
    <row r="472" customHeight="1" spans="1:7">
      <c r="A472" s="218">
        <v>20607</v>
      </c>
      <c r="B472" s="220" t="s">
        <v>409</v>
      </c>
      <c r="C472" s="119">
        <f>SUM(C473:C478)</f>
        <v>100</v>
      </c>
      <c r="D472" s="119">
        <f>SUM(D473:D478)</f>
        <v>100</v>
      </c>
      <c r="E472" s="119">
        <f>SUM(E473:E478)</f>
        <v>22</v>
      </c>
      <c r="F472" s="219">
        <f>E472/C472*100</f>
        <v>22</v>
      </c>
      <c r="G472" s="123">
        <v>-0.777777777777778</v>
      </c>
    </row>
    <row r="473" customHeight="1" spans="1:7">
      <c r="A473" s="218">
        <v>2060701</v>
      </c>
      <c r="B473" s="118" t="s">
        <v>383</v>
      </c>
      <c r="C473" s="119"/>
      <c r="D473" s="119"/>
      <c r="E473" s="119">
        <v>0</v>
      </c>
      <c r="F473" s="219"/>
      <c r="G473" s="123"/>
    </row>
    <row r="474" customHeight="1" spans="1:7">
      <c r="A474" s="218">
        <v>2060702</v>
      </c>
      <c r="B474" s="118" t="s">
        <v>410</v>
      </c>
      <c r="C474" s="119">
        <v>100</v>
      </c>
      <c r="D474" s="119">
        <v>100</v>
      </c>
      <c r="E474" s="119">
        <v>22</v>
      </c>
      <c r="F474" s="219">
        <f>E474/C474*100</f>
        <v>22</v>
      </c>
      <c r="G474" s="123">
        <v>-0.77319587628866</v>
      </c>
    </row>
    <row r="475" customHeight="1" spans="1:7">
      <c r="A475" s="218">
        <v>2060703</v>
      </c>
      <c r="B475" s="118" t="s">
        <v>411</v>
      </c>
      <c r="C475" s="119"/>
      <c r="D475" s="119"/>
      <c r="E475" s="119">
        <v>0</v>
      </c>
      <c r="F475" s="219"/>
      <c r="G475" s="123">
        <v>-1</v>
      </c>
    </row>
    <row r="476" customHeight="1" spans="1:7">
      <c r="A476" s="218">
        <v>2060704</v>
      </c>
      <c r="B476" s="118" t="s">
        <v>412</v>
      </c>
      <c r="C476" s="119"/>
      <c r="D476" s="119"/>
      <c r="E476" s="119">
        <v>0</v>
      </c>
      <c r="F476" s="219"/>
      <c r="G476" s="123"/>
    </row>
    <row r="477" customHeight="1" spans="1:7">
      <c r="A477" s="218">
        <v>2060705</v>
      </c>
      <c r="B477" s="118" t="s">
        <v>413</v>
      </c>
      <c r="C477" s="119"/>
      <c r="D477" s="119"/>
      <c r="E477" s="119">
        <v>0</v>
      </c>
      <c r="F477" s="219"/>
      <c r="G477" s="123"/>
    </row>
    <row r="478" customHeight="1" spans="1:7">
      <c r="A478" s="218">
        <v>2060799</v>
      </c>
      <c r="B478" s="118" t="s">
        <v>414</v>
      </c>
      <c r="C478" s="119"/>
      <c r="D478" s="119"/>
      <c r="E478" s="119">
        <v>0</v>
      </c>
      <c r="F478" s="219"/>
      <c r="G478" s="123"/>
    </row>
    <row r="479" customHeight="1" spans="1:7">
      <c r="A479" s="218">
        <v>20608</v>
      </c>
      <c r="B479" s="220" t="s">
        <v>415</v>
      </c>
      <c r="C479" s="119">
        <f>SUM(C480:C482)</f>
        <v>50</v>
      </c>
      <c r="D479" s="119">
        <f>SUM(D480:D482)</f>
        <v>50</v>
      </c>
      <c r="E479" s="119">
        <f>SUM(E480:E482)</f>
        <v>0</v>
      </c>
      <c r="F479" s="219">
        <f>E479/C479*100</f>
        <v>0</v>
      </c>
      <c r="G479" s="123">
        <v>-1</v>
      </c>
    </row>
    <row r="480" customHeight="1" spans="1:7">
      <c r="A480" s="218">
        <v>2060801</v>
      </c>
      <c r="B480" s="118" t="s">
        <v>416</v>
      </c>
      <c r="C480" s="119"/>
      <c r="D480" s="119"/>
      <c r="E480" s="119">
        <v>0</v>
      </c>
      <c r="F480" s="219"/>
      <c r="G480" s="123"/>
    </row>
    <row r="481" customHeight="1" spans="1:7">
      <c r="A481" s="218">
        <v>2060802</v>
      </c>
      <c r="B481" s="118" t="s">
        <v>417</v>
      </c>
      <c r="C481" s="119"/>
      <c r="D481" s="119"/>
      <c r="E481" s="119">
        <v>0</v>
      </c>
      <c r="F481" s="219"/>
      <c r="G481" s="123"/>
    </row>
    <row r="482" customHeight="1" spans="1:7">
      <c r="A482" s="218">
        <v>2060899</v>
      </c>
      <c r="B482" s="118" t="s">
        <v>418</v>
      </c>
      <c r="C482" s="119">
        <v>50</v>
      </c>
      <c r="D482" s="119">
        <v>50</v>
      </c>
      <c r="E482" s="119">
        <v>0</v>
      </c>
      <c r="F482" s="219">
        <f>E482/C482*100</f>
        <v>0</v>
      </c>
      <c r="G482" s="123">
        <v>-1</v>
      </c>
    </row>
    <row r="483" customHeight="1" spans="1:7">
      <c r="A483" s="218">
        <v>20609</v>
      </c>
      <c r="B483" s="220" t="s">
        <v>419</v>
      </c>
      <c r="C483" s="119">
        <f>SUM(C484:C486)</f>
        <v>0</v>
      </c>
      <c r="D483" s="119">
        <f>SUM(D484:D486)</f>
        <v>0</v>
      </c>
      <c r="E483" s="119">
        <f>SUM(E484:E486)</f>
        <v>0</v>
      </c>
      <c r="F483" s="219"/>
      <c r="G483" s="123"/>
    </row>
    <row r="484" customHeight="1" spans="1:7">
      <c r="A484" s="218">
        <v>2060901</v>
      </c>
      <c r="B484" s="118" t="s">
        <v>420</v>
      </c>
      <c r="C484" s="119"/>
      <c r="D484" s="119"/>
      <c r="E484" s="119">
        <v>0</v>
      </c>
      <c r="F484" s="219"/>
      <c r="G484" s="123"/>
    </row>
    <row r="485" customHeight="1" spans="1:7">
      <c r="A485" s="218">
        <v>2060902</v>
      </c>
      <c r="B485" s="118" t="s">
        <v>421</v>
      </c>
      <c r="C485" s="119"/>
      <c r="D485" s="119"/>
      <c r="E485" s="119">
        <v>0</v>
      </c>
      <c r="F485" s="219"/>
      <c r="G485" s="123"/>
    </row>
    <row r="486" customHeight="1" spans="1:7">
      <c r="A486" s="218">
        <v>2060999</v>
      </c>
      <c r="B486" s="118" t="s">
        <v>422</v>
      </c>
      <c r="C486" s="119"/>
      <c r="D486" s="119"/>
      <c r="E486" s="119">
        <v>0</v>
      </c>
      <c r="F486" s="219"/>
      <c r="G486" s="123"/>
    </row>
    <row r="487" customHeight="1" spans="1:7">
      <c r="A487" s="218">
        <v>20699</v>
      </c>
      <c r="B487" s="220" t="s">
        <v>423</v>
      </c>
      <c r="C487" s="119">
        <f>SUM(C488:C491)</f>
        <v>3376</v>
      </c>
      <c r="D487" s="119">
        <f>SUM(D488:D491)</f>
        <v>3506</v>
      </c>
      <c r="E487" s="119">
        <f>SUM(E488:E491)</f>
        <v>4169</v>
      </c>
      <c r="F487" s="219">
        <f>E487/C487*100</f>
        <v>123.489336492891</v>
      </c>
      <c r="G487" s="123">
        <v>1.61379310344828</v>
      </c>
    </row>
    <row r="488" customHeight="1" spans="1:7">
      <c r="A488" s="218">
        <v>2069901</v>
      </c>
      <c r="B488" s="118" t="s">
        <v>424</v>
      </c>
      <c r="C488" s="119"/>
      <c r="D488" s="119"/>
      <c r="E488" s="119">
        <v>81</v>
      </c>
      <c r="F488" s="219"/>
      <c r="G488" s="123">
        <v>-0.263636363636364</v>
      </c>
    </row>
    <row r="489" customHeight="1" spans="1:7">
      <c r="A489" s="218">
        <v>2069902</v>
      </c>
      <c r="B489" s="118" t="s">
        <v>425</v>
      </c>
      <c r="C489" s="119"/>
      <c r="D489" s="119"/>
      <c r="E489" s="119">
        <v>0</v>
      </c>
      <c r="F489" s="219"/>
      <c r="G489" s="123"/>
    </row>
    <row r="490" customHeight="1" spans="1:7">
      <c r="A490" s="218">
        <v>2069903</v>
      </c>
      <c r="B490" s="118" t="s">
        <v>426</v>
      </c>
      <c r="C490" s="119"/>
      <c r="D490" s="119"/>
      <c r="E490" s="119">
        <v>0</v>
      </c>
      <c r="F490" s="219"/>
      <c r="G490" s="123"/>
    </row>
    <row r="491" customHeight="1" spans="1:7">
      <c r="A491" s="218">
        <v>2069999</v>
      </c>
      <c r="B491" s="118" t="s">
        <v>427</v>
      </c>
      <c r="C491" s="119">
        <v>3376</v>
      </c>
      <c r="D491" s="119">
        <v>3506</v>
      </c>
      <c r="E491" s="119">
        <v>4088</v>
      </c>
      <c r="F491" s="219">
        <f>E491/C491*100</f>
        <v>121.090047393365</v>
      </c>
      <c r="G491" s="123">
        <v>1.75286195286195</v>
      </c>
    </row>
    <row r="492" customHeight="1" spans="1:7">
      <c r="A492" s="218">
        <v>207</v>
      </c>
      <c r="B492" s="220" t="s">
        <v>428</v>
      </c>
      <c r="C492" s="119">
        <f>SUM(C493,C509,C517,C528,C537,C545)</f>
        <v>7749</v>
      </c>
      <c r="D492" s="119">
        <f>SUM(D493,D509,D517,D528,D537,D545)</f>
        <v>9859</v>
      </c>
      <c r="E492" s="119">
        <f>SUM(E493,E509,E517,E528,E537,E545)</f>
        <v>6499</v>
      </c>
      <c r="F492" s="219">
        <f>E492/C492*100</f>
        <v>83.8688863079107</v>
      </c>
      <c r="G492" s="123">
        <v>0.562259615384615</v>
      </c>
    </row>
    <row r="493" customHeight="1" spans="1:7">
      <c r="A493" s="218">
        <v>20701</v>
      </c>
      <c r="B493" s="220" t="s">
        <v>429</v>
      </c>
      <c r="C493" s="119">
        <f>SUM(C494:C508)</f>
        <v>2880</v>
      </c>
      <c r="D493" s="119">
        <f>SUM(D494:D508)</f>
        <v>4990</v>
      </c>
      <c r="E493" s="119">
        <f>SUM(E494:E508)</f>
        <v>3162</v>
      </c>
      <c r="F493" s="219">
        <f>E493/C493*100</f>
        <v>109.791666666667</v>
      </c>
      <c r="G493" s="123">
        <v>0.460508083140878</v>
      </c>
    </row>
    <row r="494" customHeight="1" spans="1:7">
      <c r="A494" s="218">
        <v>2070101</v>
      </c>
      <c r="B494" s="118" t="s">
        <v>102</v>
      </c>
      <c r="C494" s="119">
        <v>1000</v>
      </c>
      <c r="D494" s="119">
        <v>1000</v>
      </c>
      <c r="E494" s="119">
        <v>1232</v>
      </c>
      <c r="F494" s="219">
        <f>E494/C494*100</f>
        <v>123.2</v>
      </c>
      <c r="G494" s="123">
        <v>0.420991926182238</v>
      </c>
    </row>
    <row r="495" customHeight="1" spans="1:7">
      <c r="A495" s="218">
        <v>2070102</v>
      </c>
      <c r="B495" s="118" t="s">
        <v>103</v>
      </c>
      <c r="C495" s="119"/>
      <c r="D495" s="119"/>
      <c r="E495" s="119">
        <v>0</v>
      </c>
      <c r="F495" s="219"/>
      <c r="G495" s="123"/>
    </row>
    <row r="496" customHeight="1" spans="1:7">
      <c r="A496" s="218">
        <v>2070103</v>
      </c>
      <c r="B496" s="118" t="s">
        <v>104</v>
      </c>
      <c r="C496" s="119"/>
      <c r="D496" s="119"/>
      <c r="E496" s="119">
        <v>0</v>
      </c>
      <c r="F496" s="219"/>
      <c r="G496" s="123"/>
    </row>
    <row r="497" customHeight="1" spans="1:7">
      <c r="A497" s="218">
        <v>2070104</v>
      </c>
      <c r="B497" s="118" t="s">
        <v>430</v>
      </c>
      <c r="C497" s="119">
        <v>150</v>
      </c>
      <c r="D497" s="119">
        <v>150</v>
      </c>
      <c r="E497" s="119">
        <v>106</v>
      </c>
      <c r="F497" s="219">
        <f>E497/C497*100</f>
        <v>70.6666666666667</v>
      </c>
      <c r="G497" s="123">
        <v>-0.109243697478992</v>
      </c>
    </row>
    <row r="498" customHeight="1" spans="1:7">
      <c r="A498" s="218">
        <v>2070105</v>
      </c>
      <c r="B498" s="118" t="s">
        <v>431</v>
      </c>
      <c r="C498" s="119"/>
      <c r="D498" s="119"/>
      <c r="E498" s="119">
        <v>0</v>
      </c>
      <c r="F498" s="219"/>
      <c r="G498" s="123"/>
    </row>
    <row r="499" customHeight="1" spans="1:7">
      <c r="A499" s="218">
        <v>2070106</v>
      </c>
      <c r="B499" s="118" t="s">
        <v>432</v>
      </c>
      <c r="C499" s="119"/>
      <c r="D499" s="119"/>
      <c r="E499" s="119">
        <v>0</v>
      </c>
      <c r="F499" s="219"/>
      <c r="G499" s="123"/>
    </row>
    <row r="500" customHeight="1" spans="1:7">
      <c r="A500" s="218">
        <v>2070107</v>
      </c>
      <c r="B500" s="118" t="s">
        <v>433</v>
      </c>
      <c r="C500" s="119"/>
      <c r="D500" s="119"/>
      <c r="E500" s="119">
        <v>0</v>
      </c>
      <c r="F500" s="219"/>
      <c r="G500" s="123">
        <v>-1</v>
      </c>
    </row>
    <row r="501" customHeight="1" spans="1:7">
      <c r="A501" s="218">
        <v>2070108</v>
      </c>
      <c r="B501" s="118" t="s">
        <v>434</v>
      </c>
      <c r="C501" s="119"/>
      <c r="D501" s="119"/>
      <c r="E501" s="119">
        <v>10</v>
      </c>
      <c r="F501" s="219"/>
      <c r="G501" s="123"/>
    </row>
    <row r="502" customHeight="1" spans="1:7">
      <c r="A502" s="218">
        <v>2070109</v>
      </c>
      <c r="B502" s="118" t="s">
        <v>435</v>
      </c>
      <c r="C502" s="119"/>
      <c r="D502" s="119"/>
      <c r="E502" s="119">
        <v>0</v>
      </c>
      <c r="F502" s="219"/>
      <c r="G502" s="123"/>
    </row>
    <row r="503" customHeight="1" spans="1:7">
      <c r="A503" s="218">
        <v>2070110</v>
      </c>
      <c r="B503" s="118" t="s">
        <v>436</v>
      </c>
      <c r="C503" s="119"/>
      <c r="D503" s="119"/>
      <c r="E503" s="119">
        <v>0</v>
      </c>
      <c r="F503" s="219"/>
      <c r="G503" s="123"/>
    </row>
    <row r="504" customHeight="1" spans="1:7">
      <c r="A504" s="218">
        <v>2070111</v>
      </c>
      <c r="B504" s="118" t="s">
        <v>437</v>
      </c>
      <c r="C504" s="119">
        <v>30</v>
      </c>
      <c r="D504" s="119">
        <v>30</v>
      </c>
      <c r="E504" s="119">
        <v>36</v>
      </c>
      <c r="F504" s="219">
        <f>E504/C504*100</f>
        <v>120</v>
      </c>
      <c r="G504" s="123">
        <v>1.76923076923077</v>
      </c>
    </row>
    <row r="505" customHeight="1" spans="1:7">
      <c r="A505" s="218">
        <v>2070112</v>
      </c>
      <c r="B505" s="118" t="s">
        <v>438</v>
      </c>
      <c r="C505" s="119">
        <v>200</v>
      </c>
      <c r="D505" s="119">
        <v>200</v>
      </c>
      <c r="E505" s="119">
        <v>104</v>
      </c>
      <c r="F505" s="219">
        <f>E505/C505*100</f>
        <v>52</v>
      </c>
      <c r="G505" s="123">
        <v>-0.5</v>
      </c>
    </row>
    <row r="506" customHeight="1" spans="1:7">
      <c r="A506" s="218">
        <v>2070113</v>
      </c>
      <c r="B506" s="118" t="s">
        <v>439</v>
      </c>
      <c r="C506" s="119">
        <v>500</v>
      </c>
      <c r="D506" s="119">
        <v>500</v>
      </c>
      <c r="E506" s="119">
        <v>0</v>
      </c>
      <c r="F506" s="219">
        <f>E506/C506*100</f>
        <v>0</v>
      </c>
      <c r="G506" s="123"/>
    </row>
    <row r="507" customHeight="1" spans="1:7">
      <c r="A507" s="218">
        <v>2070114</v>
      </c>
      <c r="B507" s="118" t="s">
        <v>440</v>
      </c>
      <c r="C507" s="119"/>
      <c r="D507" s="119"/>
      <c r="E507" s="119">
        <v>8</v>
      </c>
      <c r="F507" s="219"/>
      <c r="G507" s="123">
        <v>7</v>
      </c>
    </row>
    <row r="508" customHeight="1" spans="1:7">
      <c r="A508" s="218">
        <v>2070199</v>
      </c>
      <c r="B508" s="118" t="s">
        <v>441</v>
      </c>
      <c r="C508" s="119">
        <v>1000</v>
      </c>
      <c r="D508" s="119">
        <v>3110</v>
      </c>
      <c r="E508" s="119">
        <v>1666</v>
      </c>
      <c r="F508" s="219">
        <f>E508/C508*100</f>
        <v>166.6</v>
      </c>
      <c r="G508" s="123">
        <v>0.742677824267783</v>
      </c>
    </row>
    <row r="509" customHeight="1" spans="1:7">
      <c r="A509" s="218">
        <v>20702</v>
      </c>
      <c r="B509" s="220" t="s">
        <v>442</v>
      </c>
      <c r="C509" s="119">
        <f>SUM(C510:C516)</f>
        <v>156</v>
      </c>
      <c r="D509" s="119">
        <f>SUM(D510:D516)</f>
        <v>156</v>
      </c>
      <c r="E509" s="119">
        <f>SUM(E510:E516)</f>
        <v>348</v>
      </c>
      <c r="F509" s="219">
        <f>E509/C509*100</f>
        <v>223.076923076923</v>
      </c>
      <c r="G509" s="123">
        <v>2.34615384615385</v>
      </c>
    </row>
    <row r="510" customHeight="1" spans="1:7">
      <c r="A510" s="218">
        <v>2070201</v>
      </c>
      <c r="B510" s="118" t="s">
        <v>102</v>
      </c>
      <c r="C510" s="119">
        <v>6</v>
      </c>
      <c r="D510" s="119">
        <v>6</v>
      </c>
      <c r="E510" s="119">
        <v>0</v>
      </c>
      <c r="F510" s="219">
        <f>E510/C510*100</f>
        <v>0</v>
      </c>
      <c r="G510" s="123">
        <v>-1</v>
      </c>
    </row>
    <row r="511" customHeight="1" spans="1:7">
      <c r="A511" s="218">
        <v>2070202</v>
      </c>
      <c r="B511" s="118" t="s">
        <v>103</v>
      </c>
      <c r="C511" s="119"/>
      <c r="D511" s="119"/>
      <c r="E511" s="119">
        <v>0</v>
      </c>
      <c r="F511" s="219"/>
      <c r="G511" s="123"/>
    </row>
    <row r="512" customHeight="1" spans="1:7">
      <c r="A512" s="218">
        <v>2070203</v>
      </c>
      <c r="B512" s="118" t="s">
        <v>104</v>
      </c>
      <c r="C512" s="119"/>
      <c r="D512" s="119"/>
      <c r="E512" s="119">
        <v>0</v>
      </c>
      <c r="F512" s="219"/>
      <c r="G512" s="123"/>
    </row>
    <row r="513" customHeight="1" spans="1:7">
      <c r="A513" s="218">
        <v>2070204</v>
      </c>
      <c r="B513" s="118" t="s">
        <v>443</v>
      </c>
      <c r="C513" s="119">
        <v>100</v>
      </c>
      <c r="D513" s="119">
        <v>100</v>
      </c>
      <c r="E513" s="119">
        <v>174</v>
      </c>
      <c r="F513" s="219">
        <f>E513/C513*100</f>
        <v>174</v>
      </c>
      <c r="G513" s="123">
        <v>2.55102040816327</v>
      </c>
    </row>
    <row r="514" customHeight="1" spans="1:7">
      <c r="A514" s="218">
        <v>2070205</v>
      </c>
      <c r="B514" s="118" t="s">
        <v>444</v>
      </c>
      <c r="C514" s="119"/>
      <c r="D514" s="119"/>
      <c r="E514" s="119">
        <v>0</v>
      </c>
      <c r="F514" s="219"/>
      <c r="G514" s="123"/>
    </row>
    <row r="515" customHeight="1" spans="1:7">
      <c r="A515" s="218">
        <v>2070206</v>
      </c>
      <c r="B515" s="118" t="s">
        <v>445</v>
      </c>
      <c r="C515" s="119">
        <v>50</v>
      </c>
      <c r="D515" s="119">
        <v>50</v>
      </c>
      <c r="E515" s="119">
        <v>174</v>
      </c>
      <c r="F515" s="219">
        <f>E515/C515*100</f>
        <v>348</v>
      </c>
      <c r="G515" s="123">
        <v>2.55102040816327</v>
      </c>
    </row>
    <row r="516" customHeight="1" spans="1:7">
      <c r="A516" s="218">
        <v>2070299</v>
      </c>
      <c r="B516" s="118" t="s">
        <v>446</v>
      </c>
      <c r="C516" s="119"/>
      <c r="D516" s="119"/>
      <c r="E516" s="119">
        <v>0</v>
      </c>
      <c r="F516" s="219"/>
      <c r="G516" s="123"/>
    </row>
    <row r="517" customHeight="1" spans="1:7">
      <c r="A517" s="218">
        <v>20703</v>
      </c>
      <c r="B517" s="220" t="s">
        <v>447</v>
      </c>
      <c r="C517" s="119">
        <f>SUM(C518:C527)</f>
        <v>130</v>
      </c>
      <c r="D517" s="119">
        <f>SUM(D518:D527)</f>
        <v>130</v>
      </c>
      <c r="E517" s="119">
        <f>SUM(E518:E527)</f>
        <v>238</v>
      </c>
      <c r="F517" s="219">
        <f>E517/C517*100</f>
        <v>183.076923076923</v>
      </c>
      <c r="G517" s="123">
        <v>1.53191489361702</v>
      </c>
    </row>
    <row r="518" customHeight="1" spans="1:7">
      <c r="A518" s="218">
        <v>2070301</v>
      </c>
      <c r="B518" s="118" t="s">
        <v>102</v>
      </c>
      <c r="C518" s="119">
        <v>80</v>
      </c>
      <c r="D518" s="119">
        <v>80</v>
      </c>
      <c r="E518" s="119">
        <v>28</v>
      </c>
      <c r="F518" s="219">
        <f>E518/C518*100</f>
        <v>35</v>
      </c>
      <c r="G518" s="123">
        <v>-0.645569620253165</v>
      </c>
    </row>
    <row r="519" customHeight="1" spans="1:7">
      <c r="A519" s="218">
        <v>2070302</v>
      </c>
      <c r="B519" s="118" t="s">
        <v>103</v>
      </c>
      <c r="C519" s="119"/>
      <c r="D519" s="119"/>
      <c r="E519" s="119">
        <v>0</v>
      </c>
      <c r="F519" s="219"/>
      <c r="G519" s="123"/>
    </row>
    <row r="520" customHeight="1" spans="1:7">
      <c r="A520" s="218">
        <v>2070303</v>
      </c>
      <c r="B520" s="118" t="s">
        <v>104</v>
      </c>
      <c r="C520" s="119"/>
      <c r="D520" s="119"/>
      <c r="E520" s="119">
        <v>0</v>
      </c>
      <c r="F520" s="219"/>
      <c r="G520" s="123"/>
    </row>
    <row r="521" customHeight="1" spans="1:7">
      <c r="A521" s="218">
        <v>2070304</v>
      </c>
      <c r="B521" s="118" t="s">
        <v>448</v>
      </c>
      <c r="C521" s="119"/>
      <c r="D521" s="119"/>
      <c r="E521" s="119">
        <v>0</v>
      </c>
      <c r="F521" s="219"/>
      <c r="G521" s="123"/>
    </row>
    <row r="522" customHeight="1" spans="1:7">
      <c r="A522" s="218">
        <v>2070305</v>
      </c>
      <c r="B522" s="118" t="s">
        <v>449</v>
      </c>
      <c r="C522" s="119"/>
      <c r="D522" s="119"/>
      <c r="E522" s="119">
        <v>0</v>
      </c>
      <c r="F522" s="219"/>
      <c r="G522" s="123"/>
    </row>
    <row r="523" customHeight="1" spans="1:7">
      <c r="A523" s="218">
        <v>2070306</v>
      </c>
      <c r="B523" s="118" t="s">
        <v>450</v>
      </c>
      <c r="C523" s="119"/>
      <c r="D523" s="119"/>
      <c r="E523" s="119">
        <v>1</v>
      </c>
      <c r="F523" s="219"/>
      <c r="G523" s="123"/>
    </row>
    <row r="524" customHeight="1" spans="1:7">
      <c r="A524" s="218">
        <v>2070307</v>
      </c>
      <c r="B524" s="118" t="s">
        <v>451</v>
      </c>
      <c r="C524" s="119"/>
      <c r="D524" s="119"/>
      <c r="E524" s="119">
        <v>0</v>
      </c>
      <c r="F524" s="219"/>
      <c r="G524" s="123"/>
    </row>
    <row r="525" customHeight="1" spans="1:7">
      <c r="A525" s="218">
        <v>2070308</v>
      </c>
      <c r="B525" s="118" t="s">
        <v>452</v>
      </c>
      <c r="C525" s="119"/>
      <c r="D525" s="119"/>
      <c r="E525" s="119">
        <v>0</v>
      </c>
      <c r="F525" s="219"/>
      <c r="G525" s="123"/>
    </row>
    <row r="526" customHeight="1" spans="1:7">
      <c r="A526" s="218">
        <v>2070309</v>
      </c>
      <c r="B526" s="118" t="s">
        <v>453</v>
      </c>
      <c r="C526" s="119"/>
      <c r="D526" s="119"/>
      <c r="E526" s="119">
        <v>0</v>
      </c>
      <c r="F526" s="219"/>
      <c r="G526" s="123"/>
    </row>
    <row r="527" customHeight="1" spans="1:7">
      <c r="A527" s="218">
        <v>2070399</v>
      </c>
      <c r="B527" s="118" t="s">
        <v>454</v>
      </c>
      <c r="C527" s="119">
        <v>50</v>
      </c>
      <c r="D527" s="119">
        <v>50</v>
      </c>
      <c r="E527" s="119">
        <v>209</v>
      </c>
      <c r="F527" s="219">
        <f>E527/C527*100</f>
        <v>418</v>
      </c>
      <c r="G527" s="123">
        <v>12.9333333333333</v>
      </c>
    </row>
    <row r="528" customHeight="1" spans="1:7">
      <c r="A528" s="218">
        <v>20706</v>
      </c>
      <c r="B528" s="222" t="s">
        <v>455</v>
      </c>
      <c r="C528" s="119">
        <f>SUM(C529:C536)</f>
        <v>50</v>
      </c>
      <c r="D528" s="119">
        <f>SUM(D529:D536)</f>
        <v>50</v>
      </c>
      <c r="E528" s="119">
        <f>SUM(E529:E536)</f>
        <v>24</v>
      </c>
      <c r="F528" s="219">
        <f>E528/C528*100</f>
        <v>48</v>
      </c>
      <c r="G528" s="123">
        <v>-0.52</v>
      </c>
    </row>
    <row r="529" customHeight="1" spans="1:7">
      <c r="A529" s="218">
        <v>2070601</v>
      </c>
      <c r="B529" s="223" t="s">
        <v>102</v>
      </c>
      <c r="C529" s="119">
        <v>50</v>
      </c>
      <c r="D529" s="119">
        <v>50</v>
      </c>
      <c r="E529" s="119">
        <v>24</v>
      </c>
      <c r="F529" s="219">
        <f>E529/C529*100</f>
        <v>48</v>
      </c>
      <c r="G529" s="123">
        <v>-0.52</v>
      </c>
    </row>
    <row r="530" customHeight="1" spans="1:7">
      <c r="A530" s="218">
        <v>2070602</v>
      </c>
      <c r="B530" s="223" t="s">
        <v>103</v>
      </c>
      <c r="C530" s="119"/>
      <c r="D530" s="119"/>
      <c r="E530" s="119">
        <v>0</v>
      </c>
      <c r="F530" s="219"/>
      <c r="G530" s="123"/>
    </row>
    <row r="531" customHeight="1" spans="1:7">
      <c r="A531" s="218">
        <v>2070603</v>
      </c>
      <c r="B531" s="223" t="s">
        <v>104</v>
      </c>
      <c r="C531" s="119"/>
      <c r="D531" s="119"/>
      <c r="E531" s="119">
        <v>0</v>
      </c>
      <c r="F531" s="219"/>
      <c r="G531" s="123"/>
    </row>
    <row r="532" customHeight="1" spans="1:7">
      <c r="A532" s="218">
        <v>2070604</v>
      </c>
      <c r="B532" s="223" t="s">
        <v>456</v>
      </c>
      <c r="C532" s="119"/>
      <c r="D532" s="119"/>
      <c r="E532" s="119">
        <v>0</v>
      </c>
      <c r="F532" s="219"/>
      <c r="G532" s="123"/>
    </row>
    <row r="533" customHeight="1" spans="1:7">
      <c r="A533" s="218">
        <v>2070605</v>
      </c>
      <c r="B533" s="223" t="s">
        <v>457</v>
      </c>
      <c r="C533" s="119"/>
      <c r="D533" s="119"/>
      <c r="E533" s="119">
        <v>0</v>
      </c>
      <c r="F533" s="219"/>
      <c r="G533" s="123"/>
    </row>
    <row r="534" customHeight="1" spans="1:7">
      <c r="A534" s="218">
        <v>2070606</v>
      </c>
      <c r="B534" s="223" t="s">
        <v>458</v>
      </c>
      <c r="C534" s="119"/>
      <c r="D534" s="119"/>
      <c r="E534" s="119">
        <v>0</v>
      </c>
      <c r="F534" s="219"/>
      <c r="G534" s="123"/>
    </row>
    <row r="535" customHeight="1" spans="1:7">
      <c r="A535" s="218">
        <v>2070607</v>
      </c>
      <c r="B535" s="223" t="s">
        <v>459</v>
      </c>
      <c r="C535" s="119"/>
      <c r="D535" s="119"/>
      <c r="E535" s="119">
        <v>0</v>
      </c>
      <c r="F535" s="219"/>
      <c r="G535" s="123"/>
    </row>
    <row r="536" customHeight="1" spans="1:7">
      <c r="A536" s="218">
        <v>2070699</v>
      </c>
      <c r="B536" s="223" t="s">
        <v>460</v>
      </c>
      <c r="C536" s="119"/>
      <c r="D536" s="119"/>
      <c r="E536" s="119">
        <v>0</v>
      </c>
      <c r="F536" s="219"/>
      <c r="G536" s="123"/>
    </row>
    <row r="537" customHeight="1" spans="1:7">
      <c r="A537" s="218">
        <v>20708</v>
      </c>
      <c r="B537" s="222" t="s">
        <v>461</v>
      </c>
      <c r="C537" s="119">
        <f>SUM(C538:C544)</f>
        <v>1400</v>
      </c>
      <c r="D537" s="119">
        <f>SUM(D538:D544)</f>
        <v>1400</v>
      </c>
      <c r="E537" s="119">
        <f>SUM(E538:E544)</f>
        <v>1881</v>
      </c>
      <c r="F537" s="219">
        <f>E537/C537*100</f>
        <v>134.357142857143</v>
      </c>
      <c r="G537" s="123">
        <v>0.476452119309262</v>
      </c>
    </row>
    <row r="538" customHeight="1" spans="1:7">
      <c r="A538" s="218">
        <v>2070801</v>
      </c>
      <c r="B538" s="223" t="s">
        <v>102</v>
      </c>
      <c r="C538" s="119">
        <v>900</v>
      </c>
      <c r="D538" s="119">
        <v>900</v>
      </c>
      <c r="E538" s="119">
        <v>817</v>
      </c>
      <c r="F538" s="219">
        <f>E538/C538*100</f>
        <v>90.7777777777778</v>
      </c>
      <c r="G538" s="123">
        <v>-0.0388235294117647</v>
      </c>
    </row>
    <row r="539" customHeight="1" spans="1:7">
      <c r="A539" s="218">
        <v>2070802</v>
      </c>
      <c r="B539" s="223" t="s">
        <v>103</v>
      </c>
      <c r="C539" s="119"/>
      <c r="D539" s="119"/>
      <c r="E539" s="119">
        <v>0</v>
      </c>
      <c r="F539" s="219"/>
      <c r="G539" s="123"/>
    </row>
    <row r="540" customHeight="1" spans="1:7">
      <c r="A540" s="218">
        <v>2070803</v>
      </c>
      <c r="B540" s="223" t="s">
        <v>104</v>
      </c>
      <c r="C540" s="119"/>
      <c r="D540" s="119"/>
      <c r="E540" s="119">
        <v>0</v>
      </c>
      <c r="F540" s="219"/>
      <c r="G540" s="123"/>
    </row>
    <row r="541" customHeight="1" spans="1:7">
      <c r="A541" s="218">
        <v>2070806</v>
      </c>
      <c r="B541" s="223" t="s">
        <v>462</v>
      </c>
      <c r="C541" s="119"/>
      <c r="D541" s="119"/>
      <c r="E541" s="119">
        <v>0</v>
      </c>
      <c r="F541" s="219"/>
      <c r="G541" s="123"/>
    </row>
    <row r="542" customHeight="1" spans="1:7">
      <c r="A542" s="218">
        <v>2070807</v>
      </c>
      <c r="B542" s="223" t="s">
        <v>463</v>
      </c>
      <c r="C542" s="119"/>
      <c r="D542" s="119"/>
      <c r="E542" s="119">
        <v>0</v>
      </c>
      <c r="F542" s="219"/>
      <c r="G542" s="123"/>
    </row>
    <row r="543" customHeight="1" spans="1:7">
      <c r="A543" s="218">
        <v>2070808</v>
      </c>
      <c r="B543" s="223" t="s">
        <v>464</v>
      </c>
      <c r="C543" s="119"/>
      <c r="D543" s="119"/>
      <c r="E543" s="119">
        <v>4</v>
      </c>
      <c r="F543" s="219"/>
      <c r="G543" s="123">
        <v>-0.885714285714286</v>
      </c>
    </row>
    <row r="544" customHeight="1" spans="1:7">
      <c r="A544" s="218">
        <v>2070899</v>
      </c>
      <c r="B544" s="223" t="s">
        <v>465</v>
      </c>
      <c r="C544" s="119">
        <v>500</v>
      </c>
      <c r="D544" s="119">
        <v>500</v>
      </c>
      <c r="E544" s="119">
        <v>1060</v>
      </c>
      <c r="F544" s="219">
        <f>E544/C544*100</f>
        <v>212</v>
      </c>
      <c r="G544" s="123">
        <v>1.72493573264781</v>
      </c>
    </row>
    <row r="545" customHeight="1" spans="1:7">
      <c r="A545" s="218">
        <v>20799</v>
      </c>
      <c r="B545" s="220" t="s">
        <v>466</v>
      </c>
      <c r="C545" s="119">
        <f>SUM(C546:C548)</f>
        <v>3133</v>
      </c>
      <c r="D545" s="119">
        <f>SUM(D546:D548)</f>
        <v>3133</v>
      </c>
      <c r="E545" s="119">
        <f>SUM(E546:E548)</f>
        <v>846</v>
      </c>
      <c r="F545" s="219">
        <f>E545/C545*100</f>
        <v>27.0028726460262</v>
      </c>
      <c r="G545" s="123">
        <v>0.788583509513742</v>
      </c>
    </row>
    <row r="546" customHeight="1" spans="1:7">
      <c r="A546" s="218">
        <v>2079902</v>
      </c>
      <c r="B546" s="118" t="s">
        <v>467</v>
      </c>
      <c r="C546" s="119"/>
      <c r="D546" s="119"/>
      <c r="E546" s="119">
        <v>0</v>
      </c>
      <c r="F546" s="219"/>
      <c r="G546" s="123"/>
    </row>
    <row r="547" customHeight="1" spans="1:7">
      <c r="A547" s="218">
        <v>2079903</v>
      </c>
      <c r="B547" s="118" t="s">
        <v>468</v>
      </c>
      <c r="C547" s="119"/>
      <c r="D547" s="119"/>
      <c r="E547" s="119">
        <v>30</v>
      </c>
      <c r="F547" s="219"/>
      <c r="G547" s="123"/>
    </row>
    <row r="548" customHeight="1" spans="1:7">
      <c r="A548" s="218">
        <v>2079999</v>
      </c>
      <c r="B548" s="118" t="s">
        <v>469</v>
      </c>
      <c r="C548" s="119">
        <v>3133</v>
      </c>
      <c r="D548" s="119">
        <v>3133</v>
      </c>
      <c r="E548" s="119">
        <v>816</v>
      </c>
      <c r="F548" s="219">
        <f>E548/C548*100</f>
        <v>26.0453239706352</v>
      </c>
      <c r="G548" s="123">
        <v>0.725158562367865</v>
      </c>
    </row>
    <row r="549" customHeight="1" spans="1:7">
      <c r="A549" s="218">
        <v>208</v>
      </c>
      <c r="B549" s="220" t="s">
        <v>470</v>
      </c>
      <c r="C549" s="119">
        <f>SUM(C550,C569,C577,C579,C588,C592,C602,C611,C618,C626,C635,C640,C643,C646,C649,C652,C655,C659,C663,C671,C674)</f>
        <v>58857</v>
      </c>
      <c r="D549" s="119">
        <f>SUM(D550,D569,D577,D579,D588,D592,D602,D611,D618,D626,D635,D640,D643,D646,D649,D652,D655,D659,D663,D671,D674)</f>
        <v>57525</v>
      </c>
      <c r="E549" s="119">
        <f>SUM(E550,E569,E577,E579,E588,E592,E602,E611,E618,E626,E635,E640,E643,E646,E649,E652,E655,E659,E663,E671,E674)</f>
        <v>65993</v>
      </c>
      <c r="F549" s="219">
        <f>E549/C549*100</f>
        <v>112.124301272576</v>
      </c>
      <c r="G549" s="123">
        <v>0.3285754549847</v>
      </c>
    </row>
    <row r="550" customHeight="1" spans="1:7">
      <c r="A550" s="218">
        <v>20801</v>
      </c>
      <c r="B550" s="220" t="s">
        <v>471</v>
      </c>
      <c r="C550" s="119">
        <f>SUM(C551:C568)</f>
        <v>2950</v>
      </c>
      <c r="D550" s="119">
        <f>SUM(D551:D568)</f>
        <v>2950</v>
      </c>
      <c r="E550" s="119">
        <f>SUM(E551:E568)</f>
        <v>3564</v>
      </c>
      <c r="F550" s="219">
        <f>E550/C550*100</f>
        <v>120.813559322034</v>
      </c>
      <c r="G550" s="123">
        <v>0.455882352941176</v>
      </c>
    </row>
    <row r="551" customHeight="1" spans="1:7">
      <c r="A551" s="218">
        <v>2080101</v>
      </c>
      <c r="B551" s="118" t="s">
        <v>102</v>
      </c>
      <c r="C551" s="119">
        <v>700</v>
      </c>
      <c r="D551" s="119">
        <v>700</v>
      </c>
      <c r="E551" s="119">
        <v>635</v>
      </c>
      <c r="F551" s="219">
        <f>E551/C551*100</f>
        <v>90.7142857142857</v>
      </c>
      <c r="G551" s="123">
        <v>0.00315955766192744</v>
      </c>
    </row>
    <row r="552" customHeight="1" spans="1:7">
      <c r="A552" s="218">
        <v>2080102</v>
      </c>
      <c r="B552" s="118" t="s">
        <v>103</v>
      </c>
      <c r="C552" s="119"/>
      <c r="D552" s="119"/>
      <c r="E552" s="119">
        <v>0</v>
      </c>
      <c r="F552" s="219"/>
      <c r="G552" s="123"/>
    </row>
    <row r="553" customHeight="1" spans="1:7">
      <c r="A553" s="218">
        <v>2080103</v>
      </c>
      <c r="B553" s="118" t="s">
        <v>104</v>
      </c>
      <c r="C553" s="119"/>
      <c r="D553" s="119"/>
      <c r="E553" s="119">
        <v>0</v>
      </c>
      <c r="F553" s="219"/>
      <c r="G553" s="123"/>
    </row>
    <row r="554" customHeight="1" spans="1:7">
      <c r="A554" s="218">
        <v>2080104</v>
      </c>
      <c r="B554" s="118" t="s">
        <v>472</v>
      </c>
      <c r="C554" s="119"/>
      <c r="D554" s="119"/>
      <c r="E554" s="119">
        <v>0</v>
      </c>
      <c r="F554" s="219"/>
      <c r="G554" s="123"/>
    </row>
    <row r="555" customHeight="1" spans="1:7">
      <c r="A555" s="218">
        <v>2080105</v>
      </c>
      <c r="B555" s="118" t="s">
        <v>473</v>
      </c>
      <c r="C555" s="119">
        <v>100</v>
      </c>
      <c r="D555" s="119">
        <v>100</v>
      </c>
      <c r="E555" s="119">
        <v>125</v>
      </c>
      <c r="F555" s="219">
        <f>E555/C555*100</f>
        <v>125</v>
      </c>
      <c r="G555" s="123">
        <v>0.0504201680672269</v>
      </c>
    </row>
    <row r="556" customHeight="1" spans="1:7">
      <c r="A556" s="218">
        <v>2080106</v>
      </c>
      <c r="B556" s="118" t="s">
        <v>474</v>
      </c>
      <c r="C556" s="119"/>
      <c r="D556" s="119"/>
      <c r="E556" s="119">
        <v>206</v>
      </c>
      <c r="F556" s="219"/>
      <c r="G556" s="123">
        <v>50.5</v>
      </c>
    </row>
    <row r="557" customHeight="1" spans="1:7">
      <c r="A557" s="218">
        <v>2080107</v>
      </c>
      <c r="B557" s="118" t="s">
        <v>475</v>
      </c>
      <c r="C557" s="119">
        <v>220</v>
      </c>
      <c r="D557" s="119">
        <v>220</v>
      </c>
      <c r="E557" s="119">
        <v>183</v>
      </c>
      <c r="F557" s="219">
        <f t="shared" ref="F557:F562" si="1">E557/C557*100</f>
        <v>83.1818181818182</v>
      </c>
      <c r="G557" s="123">
        <v>-0.0895522388059702</v>
      </c>
    </row>
    <row r="558" customHeight="1" spans="1:7">
      <c r="A558" s="218">
        <v>2080108</v>
      </c>
      <c r="B558" s="118" t="s">
        <v>143</v>
      </c>
      <c r="C558" s="119">
        <v>50</v>
      </c>
      <c r="D558" s="119">
        <v>50</v>
      </c>
      <c r="E558" s="119">
        <v>58</v>
      </c>
      <c r="F558" s="219">
        <f t="shared" si="1"/>
        <v>116</v>
      </c>
      <c r="G558" s="123">
        <v>0.870967741935484</v>
      </c>
    </row>
    <row r="559" customHeight="1" spans="1:7">
      <c r="A559" s="218">
        <v>2080109</v>
      </c>
      <c r="B559" s="118" t="s">
        <v>476</v>
      </c>
      <c r="C559" s="119">
        <v>800</v>
      </c>
      <c r="D559" s="119">
        <v>800</v>
      </c>
      <c r="E559" s="119">
        <v>1547</v>
      </c>
      <c r="F559" s="219">
        <f t="shared" si="1"/>
        <v>193.375</v>
      </c>
      <c r="G559" s="123">
        <v>1.03820816864295</v>
      </c>
    </row>
    <row r="560" customHeight="1" spans="1:7">
      <c r="A560" s="218">
        <v>2080110</v>
      </c>
      <c r="B560" s="118" t="s">
        <v>477</v>
      </c>
      <c r="C560" s="119">
        <v>300</v>
      </c>
      <c r="D560" s="119">
        <v>300</v>
      </c>
      <c r="E560" s="119">
        <v>189</v>
      </c>
      <c r="F560" s="219">
        <f t="shared" si="1"/>
        <v>63</v>
      </c>
      <c r="G560" s="123">
        <v>-0.188841201716738</v>
      </c>
    </row>
    <row r="561" customHeight="1" spans="1:7">
      <c r="A561" s="218">
        <v>2080111</v>
      </c>
      <c r="B561" s="118" t="s">
        <v>478</v>
      </c>
      <c r="C561" s="119">
        <v>200</v>
      </c>
      <c r="D561" s="119">
        <v>200</v>
      </c>
      <c r="E561" s="119">
        <v>23</v>
      </c>
      <c r="F561" s="219">
        <f t="shared" si="1"/>
        <v>11.5</v>
      </c>
      <c r="G561" s="123">
        <v>-0.870056497175141</v>
      </c>
    </row>
    <row r="562" customHeight="1" spans="1:7">
      <c r="A562" s="218">
        <v>2080112</v>
      </c>
      <c r="B562" s="118" t="s">
        <v>479</v>
      </c>
      <c r="C562" s="119">
        <v>80</v>
      </c>
      <c r="D562" s="119">
        <v>80</v>
      </c>
      <c r="E562" s="119">
        <v>70</v>
      </c>
      <c r="F562" s="219">
        <f t="shared" si="1"/>
        <v>87.5</v>
      </c>
      <c r="G562" s="123">
        <v>-0.0666666666666667</v>
      </c>
    </row>
    <row r="563" customHeight="1" spans="1:7">
      <c r="A563" s="218">
        <v>2080113</v>
      </c>
      <c r="B563" s="118" t="s">
        <v>480</v>
      </c>
      <c r="C563" s="119"/>
      <c r="D563" s="119"/>
      <c r="E563" s="119">
        <v>0</v>
      </c>
      <c r="F563" s="219"/>
      <c r="G563" s="123"/>
    </row>
    <row r="564" customHeight="1" spans="1:7">
      <c r="A564" s="218">
        <v>2080114</v>
      </c>
      <c r="B564" s="118" t="s">
        <v>481</v>
      </c>
      <c r="C564" s="119"/>
      <c r="D564" s="119"/>
      <c r="E564" s="119">
        <v>0</v>
      </c>
      <c r="F564" s="219"/>
      <c r="G564" s="123"/>
    </row>
    <row r="565" customHeight="1" spans="1:7">
      <c r="A565" s="218">
        <v>2080115</v>
      </c>
      <c r="B565" s="118" t="s">
        <v>482</v>
      </c>
      <c r="C565" s="119"/>
      <c r="D565" s="119"/>
      <c r="E565" s="119">
        <v>0</v>
      </c>
      <c r="F565" s="219"/>
      <c r="G565" s="123"/>
    </row>
    <row r="566" customHeight="1" spans="1:7">
      <c r="A566" s="218">
        <v>2080116</v>
      </c>
      <c r="B566" s="118" t="s">
        <v>483</v>
      </c>
      <c r="C566" s="119"/>
      <c r="D566" s="119"/>
      <c r="E566" s="119">
        <v>0</v>
      </c>
      <c r="F566" s="219"/>
      <c r="G566" s="123"/>
    </row>
    <row r="567" customHeight="1" spans="1:7">
      <c r="A567" s="218">
        <v>2080150</v>
      </c>
      <c r="B567" s="118" t="s">
        <v>111</v>
      </c>
      <c r="C567" s="119"/>
      <c r="D567" s="119"/>
      <c r="E567" s="119">
        <v>77</v>
      </c>
      <c r="F567" s="219"/>
      <c r="G567" s="123">
        <v>5.41666666666667</v>
      </c>
    </row>
    <row r="568" customHeight="1" spans="1:7">
      <c r="A568" s="218">
        <v>2080199</v>
      </c>
      <c r="B568" s="118" t="s">
        <v>484</v>
      </c>
      <c r="C568" s="119">
        <v>500</v>
      </c>
      <c r="D568" s="119">
        <v>500</v>
      </c>
      <c r="E568" s="119">
        <v>451</v>
      </c>
      <c r="F568" s="219">
        <f>E568/C568*100</f>
        <v>90.2</v>
      </c>
      <c r="G568" s="123">
        <v>1.21078431372549</v>
      </c>
    </row>
    <row r="569" customHeight="1" spans="1:7">
      <c r="A569" s="218">
        <v>20802</v>
      </c>
      <c r="B569" s="220" t="s">
        <v>485</v>
      </c>
      <c r="C569" s="119">
        <f>SUM(C570:C576)</f>
        <v>2220</v>
      </c>
      <c r="D569" s="119">
        <f>SUM(D570:D576)</f>
        <v>2220</v>
      </c>
      <c r="E569" s="119">
        <f>SUM(E570:E576)</f>
        <v>1785</v>
      </c>
      <c r="F569" s="219">
        <f>E569/C569*100</f>
        <v>80.4054054054054</v>
      </c>
      <c r="G569" s="123">
        <v>-0.159208666980688</v>
      </c>
    </row>
    <row r="570" customHeight="1" spans="1:7">
      <c r="A570" s="218">
        <v>2080201</v>
      </c>
      <c r="B570" s="118" t="s">
        <v>102</v>
      </c>
      <c r="C570" s="119">
        <v>2000</v>
      </c>
      <c r="D570" s="119">
        <v>2000</v>
      </c>
      <c r="E570" s="119">
        <v>1452</v>
      </c>
      <c r="F570" s="219">
        <f>E570/C570*100</f>
        <v>72.6</v>
      </c>
      <c r="G570" s="123">
        <v>-0.23859465128474</v>
      </c>
    </row>
    <row r="571" customHeight="1" spans="1:7">
      <c r="A571" s="218">
        <v>2080202</v>
      </c>
      <c r="B571" s="118" t="s">
        <v>103</v>
      </c>
      <c r="C571" s="119"/>
      <c r="D571" s="119"/>
      <c r="E571" s="119">
        <v>0</v>
      </c>
      <c r="F571" s="219"/>
      <c r="G571" s="123"/>
    </row>
    <row r="572" customHeight="1" spans="1:7">
      <c r="A572" s="218">
        <v>2080203</v>
      </c>
      <c r="B572" s="118" t="s">
        <v>104</v>
      </c>
      <c r="C572" s="119"/>
      <c r="D572" s="119"/>
      <c r="E572" s="119">
        <v>0</v>
      </c>
      <c r="F572" s="219"/>
      <c r="G572" s="123"/>
    </row>
    <row r="573" customHeight="1" spans="1:7">
      <c r="A573" s="218">
        <v>2080206</v>
      </c>
      <c r="B573" s="118" t="s">
        <v>486</v>
      </c>
      <c r="C573" s="119"/>
      <c r="D573" s="119"/>
      <c r="E573" s="119">
        <v>0</v>
      </c>
      <c r="F573" s="219"/>
      <c r="G573" s="123"/>
    </row>
    <row r="574" customHeight="1" spans="1:7">
      <c r="A574" s="218">
        <v>2080207</v>
      </c>
      <c r="B574" s="118" t="s">
        <v>487</v>
      </c>
      <c r="C574" s="119"/>
      <c r="D574" s="119"/>
      <c r="E574" s="119">
        <v>0</v>
      </c>
      <c r="F574" s="219"/>
      <c r="G574" s="123"/>
    </row>
    <row r="575" customHeight="1" spans="1:7">
      <c r="A575" s="218">
        <v>2080208</v>
      </c>
      <c r="B575" s="118" t="s">
        <v>488</v>
      </c>
      <c r="C575" s="119"/>
      <c r="D575" s="119"/>
      <c r="E575" s="119">
        <v>0</v>
      </c>
      <c r="F575" s="219"/>
      <c r="G575" s="123"/>
    </row>
    <row r="576" customHeight="1" spans="1:7">
      <c r="A576" s="218">
        <v>2080299</v>
      </c>
      <c r="B576" s="118" t="s">
        <v>489</v>
      </c>
      <c r="C576" s="119">
        <v>220</v>
      </c>
      <c r="D576" s="119">
        <v>220</v>
      </c>
      <c r="E576" s="119">
        <v>333</v>
      </c>
      <c r="F576" s="219">
        <f>E576/C576*100</f>
        <v>151.363636363636</v>
      </c>
      <c r="G576" s="123">
        <v>0.541666666666667</v>
      </c>
    </row>
    <row r="577" customHeight="1" spans="1:7">
      <c r="A577" s="218">
        <v>20804</v>
      </c>
      <c r="B577" s="220" t="s">
        <v>490</v>
      </c>
      <c r="C577" s="119">
        <f>C578</f>
        <v>0</v>
      </c>
      <c r="D577" s="119">
        <f>D578</f>
        <v>0</v>
      </c>
      <c r="E577" s="119">
        <f>E578</f>
        <v>0</v>
      </c>
      <c r="F577" s="219"/>
      <c r="G577" s="123"/>
    </row>
    <row r="578" customHeight="1" spans="1:7">
      <c r="A578" s="218">
        <v>2080402</v>
      </c>
      <c r="B578" s="118" t="s">
        <v>491</v>
      </c>
      <c r="C578" s="119"/>
      <c r="D578" s="119"/>
      <c r="E578" s="119">
        <v>0</v>
      </c>
      <c r="F578" s="219"/>
      <c r="G578" s="123"/>
    </row>
    <row r="579" customHeight="1" spans="1:7">
      <c r="A579" s="218">
        <v>20805</v>
      </c>
      <c r="B579" s="220" t="s">
        <v>492</v>
      </c>
      <c r="C579" s="119">
        <f>SUM(C580:C587)</f>
        <v>5129</v>
      </c>
      <c r="D579" s="119">
        <f>SUM(D580:D587)</f>
        <v>5129</v>
      </c>
      <c r="E579" s="119">
        <f>SUM(E580:E587)</f>
        <v>12273</v>
      </c>
      <c r="F579" s="219">
        <f>E579/C579*100</f>
        <v>239.286410606356</v>
      </c>
      <c r="G579" s="123">
        <v>437.321428571429</v>
      </c>
    </row>
    <row r="580" customHeight="1" spans="1:7">
      <c r="A580" s="218">
        <v>2080501</v>
      </c>
      <c r="B580" s="118" t="s">
        <v>493</v>
      </c>
      <c r="C580" s="119">
        <v>60</v>
      </c>
      <c r="D580" s="119">
        <v>60</v>
      </c>
      <c r="E580" s="119">
        <v>0</v>
      </c>
      <c r="F580" s="219">
        <f>E580/C580*100</f>
        <v>0</v>
      </c>
      <c r="G580" s="123"/>
    </row>
    <row r="581" customHeight="1" spans="1:7">
      <c r="A581" s="218">
        <v>2080502</v>
      </c>
      <c r="B581" s="118" t="s">
        <v>494</v>
      </c>
      <c r="C581" s="119"/>
      <c r="D581" s="119"/>
      <c r="E581" s="119">
        <v>0</v>
      </c>
      <c r="F581" s="219"/>
      <c r="G581" s="123"/>
    </row>
    <row r="582" customHeight="1" spans="1:7">
      <c r="A582" s="218">
        <v>2080503</v>
      </c>
      <c r="B582" s="118" t="s">
        <v>495</v>
      </c>
      <c r="C582" s="119"/>
      <c r="D582" s="119"/>
      <c r="E582" s="119">
        <v>0</v>
      </c>
      <c r="F582" s="219"/>
      <c r="G582" s="123"/>
    </row>
    <row r="583" customHeight="1" spans="1:7">
      <c r="A583" s="218">
        <v>2080505</v>
      </c>
      <c r="B583" s="118" t="s">
        <v>496</v>
      </c>
      <c r="C583" s="119">
        <v>3500</v>
      </c>
      <c r="D583" s="119">
        <v>3500</v>
      </c>
      <c r="E583" s="119">
        <v>12273</v>
      </c>
      <c r="F583" s="219">
        <f t="shared" ref="F583:F646" si="2">E583/C583*100</f>
        <v>350.657142857143</v>
      </c>
      <c r="G583" s="123"/>
    </row>
    <row r="584" customHeight="1" spans="1:7">
      <c r="A584" s="218">
        <v>2080506</v>
      </c>
      <c r="B584" s="118" t="s">
        <v>497</v>
      </c>
      <c r="C584" s="119">
        <v>1569</v>
      </c>
      <c r="D584" s="119">
        <v>1569</v>
      </c>
      <c r="E584" s="119">
        <v>0</v>
      </c>
      <c r="F584" s="219">
        <f t="shared" si="2"/>
        <v>0</v>
      </c>
      <c r="G584" s="123"/>
    </row>
    <row r="585" customHeight="1" spans="1:7">
      <c r="A585" s="218">
        <v>2080507</v>
      </c>
      <c r="B585" s="118" t="s">
        <v>498</v>
      </c>
      <c r="C585" s="119"/>
      <c r="D585" s="119"/>
      <c r="E585" s="119">
        <v>0</v>
      </c>
      <c r="F585" s="219"/>
      <c r="G585" s="123"/>
    </row>
    <row r="586" customHeight="1" spans="1:7">
      <c r="A586" s="218">
        <v>2080508</v>
      </c>
      <c r="B586" s="118" t="s">
        <v>499</v>
      </c>
      <c r="C586" s="119"/>
      <c r="D586" s="119"/>
      <c r="E586" s="119">
        <v>0</v>
      </c>
      <c r="F586" s="219"/>
      <c r="G586" s="123"/>
    </row>
    <row r="587" customHeight="1" spans="1:7">
      <c r="A587" s="218">
        <v>2080599</v>
      </c>
      <c r="B587" s="118" t="s">
        <v>500</v>
      </c>
      <c r="C587" s="119"/>
      <c r="D587" s="119"/>
      <c r="E587" s="119">
        <v>0</v>
      </c>
      <c r="F587" s="219"/>
      <c r="G587" s="123">
        <v>-1</v>
      </c>
    </row>
    <row r="588" customHeight="1" spans="1:7">
      <c r="A588" s="218">
        <v>20806</v>
      </c>
      <c r="B588" s="220" t="s">
        <v>501</v>
      </c>
      <c r="C588" s="119">
        <f>SUM(C589:C591)</f>
        <v>0</v>
      </c>
      <c r="D588" s="119">
        <f>SUM(D589:D591)</f>
        <v>0</v>
      </c>
      <c r="E588" s="119">
        <f>SUM(E589:E591)</f>
        <v>0</v>
      </c>
      <c r="F588" s="219"/>
      <c r="G588" s="123"/>
    </row>
    <row r="589" customHeight="1" spans="1:7">
      <c r="A589" s="218">
        <v>2080601</v>
      </c>
      <c r="B589" s="118" t="s">
        <v>502</v>
      </c>
      <c r="C589" s="119"/>
      <c r="D589" s="119"/>
      <c r="E589" s="119">
        <v>0</v>
      </c>
      <c r="F589" s="219"/>
      <c r="G589" s="123"/>
    </row>
    <row r="590" customHeight="1" spans="1:7">
      <c r="A590" s="218">
        <v>2080602</v>
      </c>
      <c r="B590" s="118" t="s">
        <v>503</v>
      </c>
      <c r="C590" s="119"/>
      <c r="D590" s="119"/>
      <c r="E590" s="119">
        <v>0</v>
      </c>
      <c r="F590" s="219"/>
      <c r="G590" s="123"/>
    </row>
    <row r="591" customHeight="1" spans="1:7">
      <c r="A591" s="218">
        <v>2080699</v>
      </c>
      <c r="B591" s="118" t="s">
        <v>504</v>
      </c>
      <c r="C591" s="119"/>
      <c r="D591" s="119"/>
      <c r="E591" s="119">
        <v>0</v>
      </c>
      <c r="F591" s="219"/>
      <c r="G591" s="123"/>
    </row>
    <row r="592" customHeight="1" spans="1:7">
      <c r="A592" s="218">
        <v>20807</v>
      </c>
      <c r="B592" s="220" t="s">
        <v>505</v>
      </c>
      <c r="C592" s="119">
        <f>SUM(C593:C601)</f>
        <v>2050</v>
      </c>
      <c r="D592" s="119">
        <f>SUM(D593:D601)</f>
        <v>2050</v>
      </c>
      <c r="E592" s="119">
        <f>SUM(E593:E601)</f>
        <v>2212</v>
      </c>
      <c r="F592" s="219">
        <f t="shared" si="2"/>
        <v>107.90243902439</v>
      </c>
      <c r="G592" s="123">
        <v>0.140794223826715</v>
      </c>
    </row>
    <row r="593" customHeight="1" spans="1:7">
      <c r="A593" s="218">
        <v>2080701</v>
      </c>
      <c r="B593" s="118" t="s">
        <v>506</v>
      </c>
      <c r="C593" s="119"/>
      <c r="D593" s="119"/>
      <c r="E593" s="119">
        <v>10</v>
      </c>
      <c r="F593" s="219"/>
      <c r="G593" s="123"/>
    </row>
    <row r="594" customHeight="1" spans="1:7">
      <c r="A594" s="218">
        <v>2080702</v>
      </c>
      <c r="B594" s="118" t="s">
        <v>507</v>
      </c>
      <c r="C594" s="119"/>
      <c r="D594" s="119"/>
      <c r="E594" s="119">
        <v>0</v>
      </c>
      <c r="F594" s="219"/>
      <c r="G594" s="123"/>
    </row>
    <row r="595" customHeight="1" spans="1:7">
      <c r="A595" s="218">
        <v>2080704</v>
      </c>
      <c r="B595" s="118" t="s">
        <v>508</v>
      </c>
      <c r="C595" s="119"/>
      <c r="D595" s="119"/>
      <c r="E595" s="119">
        <v>0</v>
      </c>
      <c r="F595" s="219"/>
      <c r="G595" s="123"/>
    </row>
    <row r="596" customHeight="1" spans="1:7">
      <c r="A596" s="218">
        <v>2080705</v>
      </c>
      <c r="B596" s="118" t="s">
        <v>509</v>
      </c>
      <c r="C596" s="119"/>
      <c r="D596" s="119"/>
      <c r="E596" s="119">
        <v>0</v>
      </c>
      <c r="F596" s="219"/>
      <c r="G596" s="123"/>
    </row>
    <row r="597" customHeight="1" spans="1:7">
      <c r="A597" s="218">
        <v>2080709</v>
      </c>
      <c r="B597" s="118" t="s">
        <v>510</v>
      </c>
      <c r="C597" s="119"/>
      <c r="D597" s="119"/>
      <c r="E597" s="119">
        <v>0</v>
      </c>
      <c r="F597" s="219"/>
      <c r="G597" s="123"/>
    </row>
    <row r="598" customHeight="1" spans="1:7">
      <c r="A598" s="218">
        <v>2080711</v>
      </c>
      <c r="B598" s="118" t="s">
        <v>511</v>
      </c>
      <c r="C598" s="119"/>
      <c r="D598" s="119"/>
      <c r="E598" s="119">
        <v>0</v>
      </c>
      <c r="F598" s="219"/>
      <c r="G598" s="123"/>
    </row>
    <row r="599" customHeight="1" spans="1:7">
      <c r="A599" s="218">
        <v>2080712</v>
      </c>
      <c r="B599" s="118" t="s">
        <v>512</v>
      </c>
      <c r="C599" s="119">
        <v>50</v>
      </c>
      <c r="D599" s="119">
        <v>50</v>
      </c>
      <c r="E599" s="119">
        <v>0</v>
      </c>
      <c r="F599" s="219">
        <f t="shared" si="2"/>
        <v>0</v>
      </c>
      <c r="G599" s="123">
        <v>-1</v>
      </c>
    </row>
    <row r="600" customHeight="1" spans="1:7">
      <c r="A600" s="218">
        <v>2080713</v>
      </c>
      <c r="B600" s="118" t="s">
        <v>513</v>
      </c>
      <c r="C600" s="119"/>
      <c r="D600" s="119"/>
      <c r="E600" s="119">
        <v>0</v>
      </c>
      <c r="F600" s="219"/>
      <c r="G600" s="123"/>
    </row>
    <row r="601" customHeight="1" spans="1:7">
      <c r="A601" s="218">
        <v>2080799</v>
      </c>
      <c r="B601" s="118" t="s">
        <v>514</v>
      </c>
      <c r="C601" s="119">
        <v>2000</v>
      </c>
      <c r="D601" s="119">
        <v>2000</v>
      </c>
      <c r="E601" s="119">
        <v>2202</v>
      </c>
      <c r="F601" s="219">
        <f t="shared" si="2"/>
        <v>110.1</v>
      </c>
      <c r="G601" s="123">
        <v>0.155905511811024</v>
      </c>
    </row>
    <row r="602" customHeight="1" spans="1:7">
      <c r="A602" s="218">
        <v>20808</v>
      </c>
      <c r="B602" s="220" t="s">
        <v>515</v>
      </c>
      <c r="C602" s="119">
        <f>SUM(C603:C610)</f>
        <v>10500</v>
      </c>
      <c r="D602" s="119">
        <f>SUM(D603:D610)</f>
        <v>10500</v>
      </c>
      <c r="E602" s="119">
        <f>SUM(E603:E610)</f>
        <v>9728</v>
      </c>
      <c r="F602" s="219">
        <f t="shared" si="2"/>
        <v>92.647619047619</v>
      </c>
      <c r="G602" s="123">
        <v>0.0725468577728776</v>
      </c>
    </row>
    <row r="603" customHeight="1" spans="1:7">
      <c r="A603" s="218">
        <v>2080801</v>
      </c>
      <c r="B603" s="118" t="s">
        <v>516</v>
      </c>
      <c r="C603" s="119">
        <v>2500</v>
      </c>
      <c r="D603" s="119">
        <v>2500</v>
      </c>
      <c r="E603" s="119">
        <v>912</v>
      </c>
      <c r="F603" s="219">
        <f t="shared" si="2"/>
        <v>36.48</v>
      </c>
      <c r="G603" s="123">
        <v>-0.644166991806477</v>
      </c>
    </row>
    <row r="604" customHeight="1" spans="1:7">
      <c r="A604" s="218">
        <v>2080802</v>
      </c>
      <c r="B604" s="118" t="s">
        <v>517</v>
      </c>
      <c r="C604" s="119"/>
      <c r="D604" s="119"/>
      <c r="E604" s="119">
        <v>0</v>
      </c>
      <c r="F604" s="219"/>
      <c r="G604" s="123"/>
    </row>
    <row r="605" customHeight="1" spans="1:7">
      <c r="A605" s="218">
        <v>2080803</v>
      </c>
      <c r="B605" s="118" t="s">
        <v>518</v>
      </c>
      <c r="C605" s="119">
        <v>5000</v>
      </c>
      <c r="D605" s="119">
        <v>5000</v>
      </c>
      <c r="E605" s="119">
        <v>5087</v>
      </c>
      <c r="F605" s="219">
        <f t="shared" si="2"/>
        <v>101.74</v>
      </c>
      <c r="G605" s="123">
        <v>0.207739791073124</v>
      </c>
    </row>
    <row r="606" customHeight="1" spans="1:7">
      <c r="A606" s="218">
        <v>2080805</v>
      </c>
      <c r="B606" s="118" t="s">
        <v>519</v>
      </c>
      <c r="C606" s="119">
        <v>500</v>
      </c>
      <c r="D606" s="119">
        <v>500</v>
      </c>
      <c r="E606" s="119">
        <v>1171</v>
      </c>
      <c r="F606" s="219">
        <f t="shared" si="2"/>
        <v>234.2</v>
      </c>
      <c r="G606" s="123"/>
    </row>
    <row r="607" customHeight="1" spans="1:7">
      <c r="A607" s="218">
        <v>2080806</v>
      </c>
      <c r="B607" s="118" t="s">
        <v>520</v>
      </c>
      <c r="C607" s="119"/>
      <c r="D607" s="119"/>
      <c r="E607" s="119">
        <v>0</v>
      </c>
      <c r="F607" s="219"/>
      <c r="G607" s="123">
        <v>-1</v>
      </c>
    </row>
    <row r="608" customHeight="1" spans="1:7">
      <c r="A608" s="218">
        <v>2080807</v>
      </c>
      <c r="B608" s="118" t="s">
        <v>521</v>
      </c>
      <c r="C608" s="119"/>
      <c r="D608" s="119"/>
      <c r="E608" s="119">
        <v>0</v>
      </c>
      <c r="F608" s="219"/>
      <c r="G608" s="123"/>
    </row>
    <row r="609" customHeight="1" spans="1:7">
      <c r="A609" s="218">
        <v>2080808</v>
      </c>
      <c r="B609" s="118" t="s">
        <v>522</v>
      </c>
      <c r="C609" s="119"/>
      <c r="D609" s="119"/>
      <c r="E609" s="119">
        <v>9</v>
      </c>
      <c r="F609" s="219"/>
      <c r="G609" s="123"/>
    </row>
    <row r="610" customHeight="1" spans="1:7">
      <c r="A610" s="218">
        <v>2080899</v>
      </c>
      <c r="B610" s="118" t="s">
        <v>523</v>
      </c>
      <c r="C610" s="119">
        <v>2500</v>
      </c>
      <c r="D610" s="119">
        <v>2500</v>
      </c>
      <c r="E610" s="119">
        <v>2549</v>
      </c>
      <c r="F610" s="219">
        <f t="shared" si="2"/>
        <v>101.96</v>
      </c>
      <c r="G610" s="123">
        <v>0.220201053135471</v>
      </c>
    </row>
    <row r="611" customHeight="1" spans="1:7">
      <c r="A611" s="218">
        <v>20809</v>
      </c>
      <c r="B611" s="220" t="s">
        <v>524</v>
      </c>
      <c r="C611" s="119">
        <f>SUM(C612:C617)</f>
        <v>1120</v>
      </c>
      <c r="D611" s="119">
        <f>SUM(D612:D617)</f>
        <v>1120</v>
      </c>
      <c r="E611" s="119">
        <f>SUM(E612:E617)</f>
        <v>1102</v>
      </c>
      <c r="F611" s="219">
        <f t="shared" si="2"/>
        <v>98.3928571428571</v>
      </c>
      <c r="G611" s="123">
        <v>0.613469985358712</v>
      </c>
    </row>
    <row r="612" customHeight="1" spans="1:7">
      <c r="A612" s="218">
        <v>2080901</v>
      </c>
      <c r="B612" s="118" t="s">
        <v>525</v>
      </c>
      <c r="C612" s="119">
        <v>100</v>
      </c>
      <c r="D612" s="119">
        <v>100</v>
      </c>
      <c r="E612" s="119">
        <v>0</v>
      </c>
      <c r="F612" s="219">
        <f t="shared" si="2"/>
        <v>0</v>
      </c>
      <c r="G612" s="123"/>
    </row>
    <row r="613" customHeight="1" spans="1:7">
      <c r="A613" s="218">
        <v>2080902</v>
      </c>
      <c r="B613" s="118" t="s">
        <v>526</v>
      </c>
      <c r="C613" s="119">
        <v>500</v>
      </c>
      <c r="D613" s="119">
        <v>500</v>
      </c>
      <c r="E613" s="119">
        <v>311</v>
      </c>
      <c r="F613" s="219">
        <f t="shared" si="2"/>
        <v>62.2</v>
      </c>
      <c r="G613" s="123">
        <v>0.16044776119403</v>
      </c>
    </row>
    <row r="614" customHeight="1" spans="1:7">
      <c r="A614" s="218">
        <v>2080903</v>
      </c>
      <c r="B614" s="118" t="s">
        <v>527</v>
      </c>
      <c r="C614" s="119">
        <v>20</v>
      </c>
      <c r="D614" s="119">
        <v>20</v>
      </c>
      <c r="E614" s="119">
        <v>0</v>
      </c>
      <c r="F614" s="219">
        <f t="shared" si="2"/>
        <v>0</v>
      </c>
      <c r="G614" s="123">
        <v>-1</v>
      </c>
    </row>
    <row r="615" customHeight="1" spans="1:7">
      <c r="A615" s="218">
        <v>2080904</v>
      </c>
      <c r="B615" s="118" t="s">
        <v>528</v>
      </c>
      <c r="C615" s="119"/>
      <c r="D615" s="119"/>
      <c r="E615" s="119">
        <v>57</v>
      </c>
      <c r="F615" s="219"/>
      <c r="G615" s="123"/>
    </row>
    <row r="616" customHeight="1" spans="1:7">
      <c r="A616" s="218">
        <v>2080905</v>
      </c>
      <c r="B616" s="118" t="s">
        <v>529</v>
      </c>
      <c r="C616" s="119">
        <v>400</v>
      </c>
      <c r="D616" s="119">
        <v>400</v>
      </c>
      <c r="E616" s="119">
        <v>510</v>
      </c>
      <c r="F616" s="219">
        <f t="shared" si="2"/>
        <v>127.5</v>
      </c>
      <c r="G616" s="123">
        <v>0.356382978723404</v>
      </c>
    </row>
    <row r="617" customHeight="1" spans="1:7">
      <c r="A617" s="218">
        <v>2080999</v>
      </c>
      <c r="B617" s="118" t="s">
        <v>530</v>
      </c>
      <c r="C617" s="119">
        <v>100</v>
      </c>
      <c r="D617" s="119">
        <v>100</v>
      </c>
      <c r="E617" s="119">
        <v>224</v>
      </c>
      <c r="F617" s="219">
        <f t="shared" si="2"/>
        <v>224</v>
      </c>
      <c r="G617" s="123">
        <v>10.7894736842105</v>
      </c>
    </row>
    <row r="618" customHeight="1" spans="1:7">
      <c r="A618" s="218">
        <v>20810</v>
      </c>
      <c r="B618" s="220" t="s">
        <v>531</v>
      </c>
      <c r="C618" s="119">
        <f>SUM(C619:C625)</f>
        <v>500</v>
      </c>
      <c r="D618" s="119">
        <f>SUM(D619:D625)</f>
        <v>500</v>
      </c>
      <c r="E618" s="119">
        <f>SUM(E619:E625)</f>
        <v>738</v>
      </c>
      <c r="F618" s="219">
        <f t="shared" si="2"/>
        <v>147.6</v>
      </c>
      <c r="G618" s="123">
        <v>0.583690987124464</v>
      </c>
    </row>
    <row r="619" customHeight="1" spans="1:7">
      <c r="A619" s="218">
        <v>2081001</v>
      </c>
      <c r="B619" s="118" t="s">
        <v>532</v>
      </c>
      <c r="C619" s="119">
        <v>300</v>
      </c>
      <c r="D619" s="119">
        <v>300</v>
      </c>
      <c r="E619" s="119">
        <v>395</v>
      </c>
      <c r="F619" s="219">
        <f t="shared" si="2"/>
        <v>131.666666666667</v>
      </c>
      <c r="G619" s="123">
        <v>0.357388316151203</v>
      </c>
    </row>
    <row r="620" customHeight="1" spans="1:7">
      <c r="A620" s="218">
        <v>2081002</v>
      </c>
      <c r="B620" s="118" t="s">
        <v>533</v>
      </c>
      <c r="C620" s="119">
        <v>150</v>
      </c>
      <c r="D620" s="119">
        <v>150</v>
      </c>
      <c r="E620" s="119">
        <v>342</v>
      </c>
      <c r="F620" s="219">
        <f t="shared" si="2"/>
        <v>228</v>
      </c>
      <c r="G620" s="123">
        <v>1.29530201342282</v>
      </c>
    </row>
    <row r="621" customHeight="1" spans="1:7">
      <c r="A621" s="218">
        <v>2081003</v>
      </c>
      <c r="B621" s="118" t="s">
        <v>534</v>
      </c>
      <c r="C621" s="119"/>
      <c r="D621" s="119"/>
      <c r="E621" s="119">
        <v>0</v>
      </c>
      <c r="F621" s="219"/>
      <c r="G621" s="123"/>
    </row>
    <row r="622" customHeight="1" spans="1:7">
      <c r="A622" s="218">
        <v>2081004</v>
      </c>
      <c r="B622" s="118" t="s">
        <v>535</v>
      </c>
      <c r="C622" s="119"/>
      <c r="D622" s="119"/>
      <c r="E622" s="119">
        <v>0</v>
      </c>
      <c r="F622" s="219"/>
      <c r="G622" s="123"/>
    </row>
    <row r="623" customHeight="1" spans="1:7">
      <c r="A623" s="218">
        <v>2081005</v>
      </c>
      <c r="B623" s="118" t="s">
        <v>536</v>
      </c>
      <c r="C623" s="119"/>
      <c r="D623" s="119"/>
      <c r="E623" s="119">
        <v>0</v>
      </c>
      <c r="F623" s="219"/>
      <c r="G623" s="123"/>
    </row>
    <row r="624" customHeight="1" spans="1:7">
      <c r="A624" s="218">
        <v>2081006</v>
      </c>
      <c r="B624" s="118" t="s">
        <v>537</v>
      </c>
      <c r="C624" s="119"/>
      <c r="D624" s="119"/>
      <c r="E624" s="119">
        <v>0</v>
      </c>
      <c r="F624" s="219"/>
      <c r="G624" s="123"/>
    </row>
    <row r="625" customHeight="1" spans="1:7">
      <c r="A625" s="218">
        <v>2081099</v>
      </c>
      <c r="B625" s="118" t="s">
        <v>538</v>
      </c>
      <c r="C625" s="119">
        <v>50</v>
      </c>
      <c r="D625" s="119">
        <v>50</v>
      </c>
      <c r="E625" s="119">
        <v>1</v>
      </c>
      <c r="F625" s="219">
        <f t="shared" si="2"/>
        <v>2</v>
      </c>
      <c r="G625" s="123">
        <v>-0.961538461538462</v>
      </c>
    </row>
    <row r="626" customHeight="1" spans="1:7">
      <c r="A626" s="218">
        <v>20811</v>
      </c>
      <c r="B626" s="220" t="s">
        <v>539</v>
      </c>
      <c r="C626" s="119">
        <f>SUM(C627:C634)</f>
        <v>2050</v>
      </c>
      <c r="D626" s="119">
        <f>SUM(D627:D634)</f>
        <v>2050</v>
      </c>
      <c r="E626" s="119">
        <f>SUM(E627:E634)</f>
        <v>2350</v>
      </c>
      <c r="F626" s="219">
        <f t="shared" si="2"/>
        <v>114.634146341463</v>
      </c>
      <c r="G626" s="123">
        <v>0.175587793896949</v>
      </c>
    </row>
    <row r="627" customHeight="1" spans="1:7">
      <c r="A627" s="218">
        <v>2081101</v>
      </c>
      <c r="B627" s="118" t="s">
        <v>102</v>
      </c>
      <c r="C627" s="119">
        <v>300</v>
      </c>
      <c r="D627" s="119">
        <v>300</v>
      </c>
      <c r="E627" s="119">
        <v>251</v>
      </c>
      <c r="F627" s="219">
        <f t="shared" si="2"/>
        <v>83.6666666666667</v>
      </c>
      <c r="G627" s="123">
        <v>-0.163333333333333</v>
      </c>
    </row>
    <row r="628" customHeight="1" spans="1:7">
      <c r="A628" s="218">
        <v>2081102</v>
      </c>
      <c r="B628" s="118" t="s">
        <v>103</v>
      </c>
      <c r="C628" s="119"/>
      <c r="D628" s="119"/>
      <c r="E628" s="119">
        <v>0</v>
      </c>
      <c r="F628" s="219"/>
      <c r="G628" s="123"/>
    </row>
    <row r="629" customHeight="1" spans="1:7">
      <c r="A629" s="218">
        <v>2081103</v>
      </c>
      <c r="B629" s="118" t="s">
        <v>104</v>
      </c>
      <c r="C629" s="119"/>
      <c r="D629" s="119"/>
      <c r="E629" s="119">
        <v>0</v>
      </c>
      <c r="F629" s="219"/>
      <c r="G629" s="123"/>
    </row>
    <row r="630" customHeight="1" spans="1:7">
      <c r="A630" s="218">
        <v>2081104</v>
      </c>
      <c r="B630" s="118" t="s">
        <v>540</v>
      </c>
      <c r="C630" s="119">
        <v>20</v>
      </c>
      <c r="D630" s="119">
        <v>20</v>
      </c>
      <c r="E630" s="119">
        <v>8</v>
      </c>
      <c r="F630" s="219">
        <f t="shared" si="2"/>
        <v>40</v>
      </c>
      <c r="G630" s="123">
        <v>-0.2</v>
      </c>
    </row>
    <row r="631" customHeight="1" spans="1:7">
      <c r="A631" s="218">
        <v>2081105</v>
      </c>
      <c r="B631" s="118" t="s">
        <v>541</v>
      </c>
      <c r="C631" s="119">
        <v>60</v>
      </c>
      <c r="D631" s="119">
        <v>60</v>
      </c>
      <c r="E631" s="119">
        <v>133</v>
      </c>
      <c r="F631" s="219">
        <f t="shared" si="2"/>
        <v>221.666666666667</v>
      </c>
      <c r="G631" s="123">
        <v>1.41818181818182</v>
      </c>
    </row>
    <row r="632" customHeight="1" spans="1:7">
      <c r="A632" s="218">
        <v>2081106</v>
      </c>
      <c r="B632" s="118" t="s">
        <v>542</v>
      </c>
      <c r="C632" s="119"/>
      <c r="D632" s="119"/>
      <c r="E632" s="119">
        <v>0</v>
      </c>
      <c r="F632" s="219"/>
      <c r="G632" s="123"/>
    </row>
    <row r="633" customHeight="1" spans="1:7">
      <c r="A633" s="218">
        <v>2081107</v>
      </c>
      <c r="B633" s="118" t="s">
        <v>543</v>
      </c>
      <c r="C633" s="119">
        <v>1500</v>
      </c>
      <c r="D633" s="119">
        <v>1500</v>
      </c>
      <c r="E633" s="119">
        <v>1773</v>
      </c>
      <c r="F633" s="219">
        <f t="shared" si="2"/>
        <v>118.2</v>
      </c>
      <c r="G633" s="123">
        <v>0.205302515295717</v>
      </c>
    </row>
    <row r="634" customHeight="1" spans="1:7">
      <c r="A634" s="218">
        <v>2081199</v>
      </c>
      <c r="B634" s="118" t="s">
        <v>544</v>
      </c>
      <c r="C634" s="119">
        <v>170</v>
      </c>
      <c r="D634" s="119">
        <v>170</v>
      </c>
      <c r="E634" s="119">
        <v>185</v>
      </c>
      <c r="F634" s="219">
        <f t="shared" si="2"/>
        <v>108.823529411765</v>
      </c>
      <c r="G634" s="123">
        <v>0.134969325153374</v>
      </c>
    </row>
    <row r="635" customHeight="1" spans="1:7">
      <c r="A635" s="218">
        <v>20816</v>
      </c>
      <c r="B635" s="220" t="s">
        <v>545</v>
      </c>
      <c r="C635" s="119">
        <f>SUM(C636:C639)</f>
        <v>8</v>
      </c>
      <c r="D635" s="119">
        <f>SUM(D636:D639)</f>
        <v>8</v>
      </c>
      <c r="E635" s="119">
        <f>SUM(E636:E639)</f>
        <v>0</v>
      </c>
      <c r="F635" s="219">
        <f t="shared" si="2"/>
        <v>0</v>
      </c>
      <c r="G635" s="123"/>
    </row>
    <row r="636" customHeight="1" spans="1:7">
      <c r="A636" s="218">
        <v>2081601</v>
      </c>
      <c r="B636" s="118" t="s">
        <v>102</v>
      </c>
      <c r="C636" s="119"/>
      <c r="D636" s="119"/>
      <c r="E636" s="119">
        <v>0</v>
      </c>
      <c r="F636" s="219"/>
      <c r="G636" s="123"/>
    </row>
    <row r="637" customHeight="1" spans="1:7">
      <c r="A637" s="218">
        <v>2081602</v>
      </c>
      <c r="B637" s="118" t="s">
        <v>103</v>
      </c>
      <c r="C637" s="119"/>
      <c r="D637" s="119"/>
      <c r="E637" s="119">
        <v>0</v>
      </c>
      <c r="F637" s="219"/>
      <c r="G637" s="123"/>
    </row>
    <row r="638" customHeight="1" spans="1:7">
      <c r="A638" s="218">
        <v>2081603</v>
      </c>
      <c r="B638" s="118" t="s">
        <v>104</v>
      </c>
      <c r="C638" s="119"/>
      <c r="D638" s="119"/>
      <c r="E638" s="119">
        <v>0</v>
      </c>
      <c r="F638" s="219"/>
      <c r="G638" s="123"/>
    </row>
    <row r="639" customHeight="1" spans="1:7">
      <c r="A639" s="218">
        <v>2081699</v>
      </c>
      <c r="B639" s="118" t="s">
        <v>546</v>
      </c>
      <c r="C639" s="119">
        <v>8</v>
      </c>
      <c r="D639" s="119">
        <v>8</v>
      </c>
      <c r="E639" s="119">
        <v>0</v>
      </c>
      <c r="F639" s="219">
        <f t="shared" si="2"/>
        <v>0</v>
      </c>
      <c r="G639" s="123"/>
    </row>
    <row r="640" customHeight="1" spans="1:7">
      <c r="A640" s="218">
        <v>20819</v>
      </c>
      <c r="B640" s="220" t="s">
        <v>547</v>
      </c>
      <c r="C640" s="119">
        <f>SUM(C641:C642)</f>
        <v>8000</v>
      </c>
      <c r="D640" s="119">
        <f>SUM(D641:D642)</f>
        <v>6668</v>
      </c>
      <c r="E640" s="119">
        <f>SUM(E641:E642)</f>
        <v>7631</v>
      </c>
      <c r="F640" s="219">
        <f t="shared" si="2"/>
        <v>95.3875</v>
      </c>
      <c r="G640" s="123">
        <v>0.0420592653284173</v>
      </c>
    </row>
    <row r="641" customHeight="1" spans="1:7">
      <c r="A641" s="218">
        <v>2081901</v>
      </c>
      <c r="B641" s="118" t="s">
        <v>548</v>
      </c>
      <c r="C641" s="119">
        <v>3000</v>
      </c>
      <c r="D641" s="119">
        <v>1668</v>
      </c>
      <c r="E641" s="119">
        <v>1983</v>
      </c>
      <c r="F641" s="219">
        <f t="shared" si="2"/>
        <v>66.1</v>
      </c>
      <c r="G641" s="123">
        <v>-0.297555791710946</v>
      </c>
    </row>
    <row r="642" customHeight="1" spans="1:7">
      <c r="A642" s="218">
        <v>2081902</v>
      </c>
      <c r="B642" s="118" t="s">
        <v>549</v>
      </c>
      <c r="C642" s="119">
        <v>5000</v>
      </c>
      <c r="D642" s="119">
        <v>5000</v>
      </c>
      <c r="E642" s="119">
        <v>5648</v>
      </c>
      <c r="F642" s="219">
        <f t="shared" si="2"/>
        <v>112.96</v>
      </c>
      <c r="G642" s="123">
        <v>0.255111111111111</v>
      </c>
    </row>
    <row r="643" customHeight="1" spans="1:7">
      <c r="A643" s="218">
        <v>20820</v>
      </c>
      <c r="B643" s="220" t="s">
        <v>550</v>
      </c>
      <c r="C643" s="119">
        <f>SUM(C644:C645)</f>
        <v>1950</v>
      </c>
      <c r="D643" s="119">
        <f>SUM(D644:D645)</f>
        <v>1950</v>
      </c>
      <c r="E643" s="119">
        <f>SUM(E644:E645)</f>
        <v>1317</v>
      </c>
      <c r="F643" s="219">
        <f t="shared" si="2"/>
        <v>67.5384615384615</v>
      </c>
      <c r="G643" s="123">
        <v>-0.311552535284893</v>
      </c>
    </row>
    <row r="644" customHeight="1" spans="1:7">
      <c r="A644" s="218">
        <v>2082001</v>
      </c>
      <c r="B644" s="118" t="s">
        <v>551</v>
      </c>
      <c r="C644" s="119">
        <v>1900</v>
      </c>
      <c r="D644" s="119">
        <v>1900</v>
      </c>
      <c r="E644" s="119">
        <v>1285</v>
      </c>
      <c r="F644" s="219">
        <f t="shared" si="2"/>
        <v>67.6315789473684</v>
      </c>
      <c r="G644" s="123">
        <v>-0.311361200428725</v>
      </c>
    </row>
    <row r="645" customHeight="1" spans="1:7">
      <c r="A645" s="218">
        <v>2082002</v>
      </c>
      <c r="B645" s="118" t="s">
        <v>552</v>
      </c>
      <c r="C645" s="119">
        <v>50</v>
      </c>
      <c r="D645" s="119">
        <v>50</v>
      </c>
      <c r="E645" s="119">
        <v>32</v>
      </c>
      <c r="F645" s="219">
        <f t="shared" si="2"/>
        <v>64</v>
      </c>
      <c r="G645" s="123">
        <v>-0.319148936170213</v>
      </c>
    </row>
    <row r="646" customHeight="1" spans="1:7">
      <c r="A646" s="218">
        <v>20821</v>
      </c>
      <c r="B646" s="220" t="s">
        <v>553</v>
      </c>
      <c r="C646" s="119">
        <f>SUM(C647:C648)</f>
        <v>3000</v>
      </c>
      <c r="D646" s="119">
        <f>SUM(D647:D648)</f>
        <v>3000</v>
      </c>
      <c r="E646" s="119">
        <f>SUM(E647:E648)</f>
        <v>3968</v>
      </c>
      <c r="F646" s="219">
        <f t="shared" si="2"/>
        <v>132.266666666667</v>
      </c>
      <c r="G646" s="123">
        <v>0.509319132750095</v>
      </c>
    </row>
    <row r="647" customHeight="1" spans="1:7">
      <c r="A647" s="218">
        <v>2082101</v>
      </c>
      <c r="B647" s="118" t="s">
        <v>554</v>
      </c>
      <c r="C647" s="119">
        <v>500</v>
      </c>
      <c r="D647" s="119">
        <v>500</v>
      </c>
      <c r="E647" s="119">
        <v>145</v>
      </c>
      <c r="F647" s="219">
        <f t="shared" ref="F647:F716" si="3">E647/C647*100</f>
        <v>29</v>
      </c>
      <c r="G647" s="123">
        <v>-0.6375</v>
      </c>
    </row>
    <row r="648" customHeight="1" spans="1:7">
      <c r="A648" s="218">
        <v>2082102</v>
      </c>
      <c r="B648" s="118" t="s">
        <v>555</v>
      </c>
      <c r="C648" s="119">
        <v>2500</v>
      </c>
      <c r="D648" s="119">
        <v>2500</v>
      </c>
      <c r="E648" s="119">
        <v>3823</v>
      </c>
      <c r="F648" s="219">
        <f t="shared" si="3"/>
        <v>152.92</v>
      </c>
      <c r="G648" s="123">
        <v>0.71511888739345</v>
      </c>
    </row>
    <row r="649" customHeight="1" spans="1:7">
      <c r="A649" s="218">
        <v>20824</v>
      </c>
      <c r="B649" s="220" t="s">
        <v>556</v>
      </c>
      <c r="C649" s="119">
        <f>SUM(C650:C651)</f>
        <v>0</v>
      </c>
      <c r="D649" s="119">
        <f>SUM(D650:D651)</f>
        <v>0</v>
      </c>
      <c r="E649" s="119">
        <f>SUM(E650:E651)</f>
        <v>0</v>
      </c>
      <c r="F649" s="219"/>
      <c r="G649" s="123"/>
    </row>
    <row r="650" customHeight="1" spans="1:7">
      <c r="A650" s="218">
        <v>2082401</v>
      </c>
      <c r="B650" s="118" t="s">
        <v>557</v>
      </c>
      <c r="C650" s="119"/>
      <c r="D650" s="119"/>
      <c r="E650" s="119">
        <v>0</v>
      </c>
      <c r="F650" s="219"/>
      <c r="G650" s="123"/>
    </row>
    <row r="651" customHeight="1" spans="1:7">
      <c r="A651" s="218">
        <v>2082402</v>
      </c>
      <c r="B651" s="118" t="s">
        <v>558</v>
      </c>
      <c r="C651" s="119"/>
      <c r="D651" s="119"/>
      <c r="E651" s="119">
        <v>0</v>
      </c>
      <c r="F651" s="219"/>
      <c r="G651" s="123"/>
    </row>
    <row r="652" customHeight="1" spans="1:7">
      <c r="A652" s="218">
        <v>20825</v>
      </c>
      <c r="B652" s="220" t="s">
        <v>559</v>
      </c>
      <c r="C652" s="119">
        <f>SUM(C653:C654)</f>
        <v>30</v>
      </c>
      <c r="D652" s="119">
        <f>SUM(D653:D654)</f>
        <v>30</v>
      </c>
      <c r="E652" s="119">
        <f>SUM(E653:E654)</f>
        <v>24</v>
      </c>
      <c r="F652" s="219">
        <f t="shared" si="3"/>
        <v>80</v>
      </c>
      <c r="G652" s="123">
        <v>0</v>
      </c>
    </row>
    <row r="653" customHeight="1" spans="1:7">
      <c r="A653" s="218">
        <v>2082501</v>
      </c>
      <c r="B653" s="118" t="s">
        <v>560</v>
      </c>
      <c r="C653" s="119">
        <v>5</v>
      </c>
      <c r="D653" s="119">
        <v>5</v>
      </c>
      <c r="E653" s="119">
        <v>0</v>
      </c>
      <c r="F653" s="219">
        <f t="shared" si="3"/>
        <v>0</v>
      </c>
      <c r="G653" s="123"/>
    </row>
    <row r="654" customHeight="1" spans="1:7">
      <c r="A654" s="218">
        <v>2082502</v>
      </c>
      <c r="B654" s="118" t="s">
        <v>561</v>
      </c>
      <c r="C654" s="119">
        <v>25</v>
      </c>
      <c r="D654" s="119">
        <v>25</v>
      </c>
      <c r="E654" s="119">
        <v>24</v>
      </c>
      <c r="F654" s="219">
        <f t="shared" si="3"/>
        <v>96</v>
      </c>
      <c r="G654" s="123">
        <v>0</v>
      </c>
    </row>
    <row r="655" customHeight="1" spans="1:7">
      <c r="A655" s="218">
        <v>20826</v>
      </c>
      <c r="B655" s="220" t="s">
        <v>562</v>
      </c>
      <c r="C655" s="119">
        <f>SUM(C656:C658)</f>
        <v>18000</v>
      </c>
      <c r="D655" s="119">
        <f>SUM(D656:D658)</f>
        <v>18000</v>
      </c>
      <c r="E655" s="119">
        <f>SUM(E656:E658)</f>
        <v>17055</v>
      </c>
      <c r="F655" s="219">
        <f t="shared" si="3"/>
        <v>94.75</v>
      </c>
      <c r="G655" s="123">
        <v>-0.0267632960511299</v>
      </c>
    </row>
    <row r="656" customHeight="1" spans="1:7">
      <c r="A656" s="218">
        <v>2082601</v>
      </c>
      <c r="B656" s="118" t="s">
        <v>563</v>
      </c>
      <c r="C656" s="119"/>
      <c r="D656" s="119"/>
      <c r="E656" s="119">
        <v>0</v>
      </c>
      <c r="F656" s="219"/>
      <c r="G656" s="123"/>
    </row>
    <row r="657" customHeight="1" spans="1:7">
      <c r="A657" s="218">
        <v>2082602</v>
      </c>
      <c r="B657" s="118" t="s">
        <v>564</v>
      </c>
      <c r="C657" s="119">
        <v>18000</v>
      </c>
      <c r="D657" s="119">
        <v>18000</v>
      </c>
      <c r="E657" s="119">
        <v>17055</v>
      </c>
      <c r="F657" s="219">
        <f t="shared" si="3"/>
        <v>94.75</v>
      </c>
      <c r="G657" s="123">
        <v>-0.0267632960511299</v>
      </c>
    </row>
    <row r="658" customHeight="1" spans="1:7">
      <c r="A658" s="218">
        <v>2082699</v>
      </c>
      <c r="B658" s="118" t="s">
        <v>565</v>
      </c>
      <c r="C658" s="119"/>
      <c r="D658" s="119"/>
      <c r="E658" s="119">
        <v>0</v>
      </c>
      <c r="F658" s="219"/>
      <c r="G658" s="123"/>
    </row>
    <row r="659" customHeight="1" spans="1:7">
      <c r="A659" s="218">
        <v>20827</v>
      </c>
      <c r="B659" s="220" t="s">
        <v>566</v>
      </c>
      <c r="C659" s="119">
        <f>SUM(C660:C662)</f>
        <v>0</v>
      </c>
      <c r="D659" s="119">
        <f>SUM(D660:D662)</f>
        <v>0</v>
      </c>
      <c r="E659" s="119">
        <f>SUM(E660:E662)</f>
        <v>0</v>
      </c>
      <c r="F659" s="219"/>
      <c r="G659" s="123">
        <v>-1</v>
      </c>
    </row>
    <row r="660" customHeight="1" spans="1:7">
      <c r="A660" s="218">
        <v>2082701</v>
      </c>
      <c r="B660" s="118" t="s">
        <v>567</v>
      </c>
      <c r="C660" s="119"/>
      <c r="D660" s="119"/>
      <c r="E660" s="119">
        <v>0</v>
      </c>
      <c r="F660" s="219"/>
      <c r="G660" s="123"/>
    </row>
    <row r="661" customHeight="1" spans="1:7">
      <c r="A661" s="218">
        <v>2082702</v>
      </c>
      <c r="B661" s="118" t="s">
        <v>568</v>
      </c>
      <c r="C661" s="119"/>
      <c r="D661" s="119"/>
      <c r="E661" s="119">
        <v>0</v>
      </c>
      <c r="F661" s="219"/>
      <c r="G661" s="123">
        <v>-1</v>
      </c>
    </row>
    <row r="662" customHeight="1" spans="1:7">
      <c r="A662" s="218">
        <v>2082799</v>
      </c>
      <c r="B662" s="118" t="s">
        <v>569</v>
      </c>
      <c r="C662" s="119"/>
      <c r="D662" s="119"/>
      <c r="E662" s="119">
        <v>0</v>
      </c>
      <c r="F662" s="219"/>
      <c r="G662" s="123"/>
    </row>
    <row r="663" customHeight="1" spans="1:7">
      <c r="A663" s="218">
        <v>20828</v>
      </c>
      <c r="B663" s="220" t="s">
        <v>570</v>
      </c>
      <c r="C663" s="119">
        <f>SUM(C664:C670)</f>
        <v>1080</v>
      </c>
      <c r="D663" s="119">
        <f>SUM(D664:D670)</f>
        <v>1080</v>
      </c>
      <c r="E663" s="119">
        <f>SUM(E664:E670)</f>
        <v>1492</v>
      </c>
      <c r="F663" s="219">
        <f t="shared" si="3"/>
        <v>138.148148148148</v>
      </c>
      <c r="G663" s="123">
        <v>0.323868677905945</v>
      </c>
    </row>
    <row r="664" customHeight="1" spans="1:7">
      <c r="A664" s="218">
        <v>2082801</v>
      </c>
      <c r="B664" s="118" t="s">
        <v>102</v>
      </c>
      <c r="C664" s="119">
        <v>800</v>
      </c>
      <c r="D664" s="119">
        <v>800</v>
      </c>
      <c r="E664" s="119">
        <v>1361</v>
      </c>
      <c r="F664" s="219">
        <f t="shared" si="3"/>
        <v>170.125</v>
      </c>
      <c r="G664" s="123">
        <v>0.626045400238949</v>
      </c>
    </row>
    <row r="665" customHeight="1" spans="1:7">
      <c r="A665" s="218">
        <v>2082802</v>
      </c>
      <c r="B665" s="118" t="s">
        <v>103</v>
      </c>
      <c r="C665" s="119"/>
      <c r="D665" s="119"/>
      <c r="E665" s="119">
        <v>0</v>
      </c>
      <c r="F665" s="219"/>
      <c r="G665" s="123"/>
    </row>
    <row r="666" customHeight="1" spans="1:7">
      <c r="A666" s="218">
        <v>2082803</v>
      </c>
      <c r="B666" s="118" t="s">
        <v>104</v>
      </c>
      <c r="C666" s="119"/>
      <c r="D666" s="119"/>
      <c r="E666" s="119">
        <v>0</v>
      </c>
      <c r="F666" s="219"/>
      <c r="G666" s="123"/>
    </row>
    <row r="667" customHeight="1" spans="1:7">
      <c r="A667" s="218">
        <v>2082804</v>
      </c>
      <c r="B667" s="118" t="s">
        <v>571</v>
      </c>
      <c r="C667" s="119"/>
      <c r="D667" s="119"/>
      <c r="E667" s="119">
        <v>11</v>
      </c>
      <c r="F667" s="219"/>
      <c r="G667" s="123"/>
    </row>
    <row r="668" customHeight="1" spans="1:7">
      <c r="A668" s="218">
        <v>2082805</v>
      </c>
      <c r="B668" s="118" t="s">
        <v>572</v>
      </c>
      <c r="C668" s="119"/>
      <c r="D668" s="119"/>
      <c r="E668" s="119">
        <v>0</v>
      </c>
      <c r="F668" s="219"/>
      <c r="G668" s="123"/>
    </row>
    <row r="669" customHeight="1" spans="1:7">
      <c r="A669" s="218">
        <v>2082850</v>
      </c>
      <c r="B669" s="118" t="s">
        <v>111</v>
      </c>
      <c r="C669" s="119">
        <v>200</v>
      </c>
      <c r="D669" s="119">
        <v>200</v>
      </c>
      <c r="E669" s="119">
        <v>18</v>
      </c>
      <c r="F669" s="219">
        <f t="shared" si="3"/>
        <v>9</v>
      </c>
      <c r="G669" s="123">
        <v>-0.914691943127962</v>
      </c>
    </row>
    <row r="670" customHeight="1" spans="1:7">
      <c r="A670" s="218">
        <v>2082899</v>
      </c>
      <c r="B670" s="118" t="s">
        <v>573</v>
      </c>
      <c r="C670" s="119">
        <v>80</v>
      </c>
      <c r="D670" s="119">
        <v>80</v>
      </c>
      <c r="E670" s="119">
        <v>102</v>
      </c>
      <c r="F670" s="219">
        <f t="shared" si="3"/>
        <v>127.5</v>
      </c>
      <c r="G670" s="123">
        <v>0.291139240506329</v>
      </c>
    </row>
    <row r="671" customHeight="1" spans="1:7">
      <c r="A671" s="218">
        <v>20830</v>
      </c>
      <c r="B671" s="220" t="s">
        <v>574</v>
      </c>
      <c r="C671" s="119">
        <f>SUM(C672:C673)</f>
        <v>170</v>
      </c>
      <c r="D671" s="119">
        <f>SUM(D672:D673)</f>
        <v>170</v>
      </c>
      <c r="E671" s="119">
        <f>SUM(E672:E673)</f>
        <v>0</v>
      </c>
      <c r="F671" s="219">
        <f t="shared" si="3"/>
        <v>0</v>
      </c>
      <c r="G671" s="123">
        <v>-1</v>
      </c>
    </row>
    <row r="672" customHeight="1" spans="1:7">
      <c r="A672" s="218">
        <v>2083001</v>
      </c>
      <c r="B672" s="118" t="s">
        <v>575</v>
      </c>
      <c r="C672" s="119">
        <v>170</v>
      </c>
      <c r="D672" s="119">
        <v>170</v>
      </c>
      <c r="E672" s="119">
        <v>0</v>
      </c>
      <c r="F672" s="219">
        <f t="shared" si="3"/>
        <v>0</v>
      </c>
      <c r="G672" s="123">
        <v>-1</v>
      </c>
    </row>
    <row r="673" customHeight="1" spans="1:7">
      <c r="A673" s="218">
        <v>2083099</v>
      </c>
      <c r="B673" s="118" t="s">
        <v>576</v>
      </c>
      <c r="C673" s="119"/>
      <c r="D673" s="119"/>
      <c r="E673" s="119">
        <v>0</v>
      </c>
      <c r="F673" s="219"/>
      <c r="G673" s="123"/>
    </row>
    <row r="674" customHeight="1" spans="1:7">
      <c r="A674" s="218">
        <v>20899</v>
      </c>
      <c r="B674" s="220" t="s">
        <v>577</v>
      </c>
      <c r="C674" s="119">
        <v>100</v>
      </c>
      <c r="D674" s="119">
        <v>100</v>
      </c>
      <c r="E674" s="119">
        <f>E675</f>
        <v>754</v>
      </c>
      <c r="F674" s="219">
        <f t="shared" si="3"/>
        <v>754</v>
      </c>
      <c r="G674" s="123">
        <v>6.11320754716981</v>
      </c>
    </row>
    <row r="675" customHeight="1" spans="1:7">
      <c r="A675" s="218">
        <v>2089999</v>
      </c>
      <c r="B675" s="118" t="s">
        <v>578</v>
      </c>
      <c r="C675" s="119">
        <v>100</v>
      </c>
      <c r="D675" s="119">
        <v>100</v>
      </c>
      <c r="E675" s="119">
        <v>754</v>
      </c>
      <c r="F675" s="219">
        <f t="shared" si="3"/>
        <v>754</v>
      </c>
      <c r="G675" s="123">
        <v>6.11320754716981</v>
      </c>
    </row>
    <row r="676" customHeight="1" spans="1:7">
      <c r="A676" s="218">
        <v>210</v>
      </c>
      <c r="B676" s="220" t="s">
        <v>579</v>
      </c>
      <c r="C676" s="119">
        <f>SUM(C677,C682,C697,C701,C713,C716,C720,C725,C729,C733,C736,C745,C747)</f>
        <v>54341</v>
      </c>
      <c r="D676" s="119">
        <f>SUM(D677,D682,D697,D701,D713,D716,D720,D725,D729,D733,D736,D745,D747)</f>
        <v>60818</v>
      </c>
      <c r="E676" s="119">
        <f>SUM(E677,E682,E697,E701,E713,E716,E720,E725,E729,E733,E736,E745,E747)</f>
        <v>69336</v>
      </c>
      <c r="F676" s="219">
        <f t="shared" si="3"/>
        <v>127.594265839789</v>
      </c>
      <c r="G676" s="123">
        <v>0.0643334100851947</v>
      </c>
    </row>
    <row r="677" customHeight="1" spans="1:7">
      <c r="A677" s="218">
        <v>21001</v>
      </c>
      <c r="B677" s="220" t="s">
        <v>580</v>
      </c>
      <c r="C677" s="119">
        <f>SUM(C678:C681)</f>
        <v>1600</v>
      </c>
      <c r="D677" s="119">
        <f>SUM(D678:D681)</f>
        <v>4600</v>
      </c>
      <c r="E677" s="119">
        <f>SUM(E678:E681)</f>
        <v>5058</v>
      </c>
      <c r="F677" s="219">
        <f t="shared" si="3"/>
        <v>316.125</v>
      </c>
      <c r="G677" s="123">
        <v>-0.367037917657364</v>
      </c>
    </row>
    <row r="678" customHeight="1" spans="1:7">
      <c r="A678" s="218">
        <v>2100101</v>
      </c>
      <c r="B678" s="118" t="s">
        <v>102</v>
      </c>
      <c r="C678" s="119">
        <v>1000</v>
      </c>
      <c r="D678" s="119">
        <v>4000</v>
      </c>
      <c r="E678" s="119">
        <v>4902</v>
      </c>
      <c r="F678" s="219">
        <f t="shared" si="3"/>
        <v>490.2</v>
      </c>
      <c r="G678" s="123">
        <v>-0.336850649350649</v>
      </c>
    </row>
    <row r="679" customHeight="1" spans="1:7">
      <c r="A679" s="218">
        <v>2100102</v>
      </c>
      <c r="B679" s="118" t="s">
        <v>103</v>
      </c>
      <c r="C679" s="119"/>
      <c r="D679" s="119"/>
      <c r="E679" s="119">
        <v>0</v>
      </c>
      <c r="F679" s="219"/>
      <c r="G679" s="123">
        <v>-1</v>
      </c>
    </row>
    <row r="680" customHeight="1" spans="1:7">
      <c r="A680" s="218">
        <v>2100103</v>
      </c>
      <c r="B680" s="118" t="s">
        <v>104</v>
      </c>
      <c r="C680" s="119"/>
      <c r="D680" s="119"/>
      <c r="E680" s="119">
        <v>0</v>
      </c>
      <c r="F680" s="219"/>
      <c r="G680" s="123"/>
    </row>
    <row r="681" customHeight="1" spans="1:7">
      <c r="A681" s="218">
        <v>2100199</v>
      </c>
      <c r="B681" s="118" t="s">
        <v>581</v>
      </c>
      <c r="C681" s="119">
        <v>600</v>
      </c>
      <c r="D681" s="119">
        <v>600</v>
      </c>
      <c r="E681" s="119">
        <v>156</v>
      </c>
      <c r="F681" s="219">
        <f t="shared" si="3"/>
        <v>26</v>
      </c>
      <c r="G681" s="123">
        <v>-0.725834797891037</v>
      </c>
    </row>
    <row r="682" customHeight="1" spans="1:7">
      <c r="A682" s="218">
        <v>21002</v>
      </c>
      <c r="B682" s="220" t="s">
        <v>582</v>
      </c>
      <c r="C682" s="119">
        <f>SUM(C683:C696)</f>
        <v>1440</v>
      </c>
      <c r="D682" s="119">
        <f>SUM(D683:D696)</f>
        <v>1440</v>
      </c>
      <c r="E682" s="119">
        <f>SUM(E683:E696)</f>
        <v>501</v>
      </c>
      <c r="F682" s="219">
        <f t="shared" si="3"/>
        <v>34.7916666666667</v>
      </c>
      <c r="G682" s="123">
        <v>-0.680891719745223</v>
      </c>
    </row>
    <row r="683" customHeight="1" spans="1:7">
      <c r="A683" s="218">
        <v>2100201</v>
      </c>
      <c r="B683" s="118" t="s">
        <v>583</v>
      </c>
      <c r="C683" s="119"/>
      <c r="D683" s="119"/>
      <c r="E683" s="119">
        <v>0</v>
      </c>
      <c r="F683" s="219"/>
      <c r="G683" s="123"/>
    </row>
    <row r="684" customHeight="1" spans="1:7">
      <c r="A684" s="218">
        <v>2100202</v>
      </c>
      <c r="B684" s="118" t="s">
        <v>584</v>
      </c>
      <c r="C684" s="119"/>
      <c r="D684" s="119"/>
      <c r="E684" s="119">
        <v>0</v>
      </c>
      <c r="F684" s="219"/>
      <c r="G684" s="123"/>
    </row>
    <row r="685" customHeight="1" spans="1:7">
      <c r="A685" s="218">
        <v>2100203</v>
      </c>
      <c r="B685" s="118" t="s">
        <v>585</v>
      </c>
      <c r="C685" s="119">
        <v>170</v>
      </c>
      <c r="D685" s="119">
        <v>170</v>
      </c>
      <c r="E685" s="119">
        <v>0</v>
      </c>
      <c r="F685" s="219">
        <f t="shared" si="3"/>
        <v>0</v>
      </c>
      <c r="G685" s="123">
        <v>-1</v>
      </c>
    </row>
    <row r="686" customHeight="1" spans="1:7">
      <c r="A686" s="218">
        <v>2100204</v>
      </c>
      <c r="B686" s="118" t="s">
        <v>586</v>
      </c>
      <c r="C686" s="119"/>
      <c r="D686" s="119"/>
      <c r="E686" s="119">
        <v>0</v>
      </c>
      <c r="F686" s="219"/>
      <c r="G686" s="123"/>
    </row>
    <row r="687" customHeight="1" spans="1:7">
      <c r="A687" s="218">
        <v>2100205</v>
      </c>
      <c r="B687" s="118" t="s">
        <v>587</v>
      </c>
      <c r="C687" s="119"/>
      <c r="D687" s="119"/>
      <c r="E687" s="119">
        <v>0</v>
      </c>
      <c r="F687" s="219"/>
      <c r="G687" s="123"/>
    </row>
    <row r="688" customHeight="1" spans="1:7">
      <c r="A688" s="218">
        <v>2100206</v>
      </c>
      <c r="B688" s="118" t="s">
        <v>588</v>
      </c>
      <c r="C688" s="119">
        <v>600</v>
      </c>
      <c r="D688" s="119">
        <v>600</v>
      </c>
      <c r="E688" s="119">
        <v>6</v>
      </c>
      <c r="F688" s="219">
        <f t="shared" si="3"/>
        <v>1</v>
      </c>
      <c r="G688" s="123">
        <v>-0.990082644628099</v>
      </c>
    </row>
    <row r="689" customHeight="1" spans="1:7">
      <c r="A689" s="218">
        <v>2100207</v>
      </c>
      <c r="B689" s="118" t="s">
        <v>589</v>
      </c>
      <c r="C689" s="119"/>
      <c r="D689" s="119"/>
      <c r="E689" s="119">
        <v>0</v>
      </c>
      <c r="F689" s="219"/>
      <c r="G689" s="123"/>
    </row>
    <row r="690" customHeight="1" spans="1:7">
      <c r="A690" s="218">
        <v>2100208</v>
      </c>
      <c r="B690" s="118" t="s">
        <v>590</v>
      </c>
      <c r="C690" s="119">
        <v>70</v>
      </c>
      <c r="D690" s="119">
        <v>70</v>
      </c>
      <c r="E690" s="119">
        <v>5</v>
      </c>
      <c r="F690" s="219">
        <f t="shared" si="3"/>
        <v>7.14285714285714</v>
      </c>
      <c r="G690" s="123">
        <v>-0.921875</v>
      </c>
    </row>
    <row r="691" customHeight="1" spans="1:7">
      <c r="A691" s="218">
        <v>2100209</v>
      </c>
      <c r="B691" s="118" t="s">
        <v>591</v>
      </c>
      <c r="C691" s="119"/>
      <c r="D691" s="119"/>
      <c r="E691" s="119">
        <v>0</v>
      </c>
      <c r="F691" s="219"/>
      <c r="G691" s="123"/>
    </row>
    <row r="692" customHeight="1" spans="1:7">
      <c r="A692" s="218">
        <v>2100210</v>
      </c>
      <c r="B692" s="118" t="s">
        <v>592</v>
      </c>
      <c r="C692" s="119"/>
      <c r="D692" s="119"/>
      <c r="E692" s="119">
        <v>0</v>
      </c>
      <c r="F692" s="219"/>
      <c r="G692" s="123"/>
    </row>
    <row r="693" customHeight="1" spans="1:7">
      <c r="A693" s="218">
        <v>2100211</v>
      </c>
      <c r="B693" s="118" t="s">
        <v>593</v>
      </c>
      <c r="C693" s="119"/>
      <c r="D693" s="119"/>
      <c r="E693" s="119">
        <v>0</v>
      </c>
      <c r="F693" s="219"/>
      <c r="G693" s="123"/>
    </row>
    <row r="694" customHeight="1" spans="1:7">
      <c r="A694" s="218">
        <v>2100212</v>
      </c>
      <c r="B694" s="118" t="s">
        <v>594</v>
      </c>
      <c r="C694" s="119"/>
      <c r="D694" s="119"/>
      <c r="E694" s="119">
        <v>0</v>
      </c>
      <c r="F694" s="219"/>
      <c r="G694" s="123"/>
    </row>
    <row r="695" customHeight="1" spans="1:7">
      <c r="A695" s="218">
        <v>2100213</v>
      </c>
      <c r="B695" s="118" t="s">
        <v>595</v>
      </c>
      <c r="C695" s="119"/>
      <c r="D695" s="119"/>
      <c r="E695" s="119">
        <v>0</v>
      </c>
      <c r="F695" s="219"/>
      <c r="G695" s="123"/>
    </row>
    <row r="696" customHeight="1" spans="1:7">
      <c r="A696" s="218">
        <v>2100299</v>
      </c>
      <c r="B696" s="118" t="s">
        <v>596</v>
      </c>
      <c r="C696" s="119">
        <v>600</v>
      </c>
      <c r="D696" s="119">
        <v>600</v>
      </c>
      <c r="E696" s="119">
        <v>490</v>
      </c>
      <c r="F696" s="219">
        <f t="shared" si="3"/>
        <v>81.6666666666667</v>
      </c>
      <c r="G696" s="123">
        <v>-0.336941813261164</v>
      </c>
    </row>
    <row r="697" customHeight="1" spans="1:7">
      <c r="A697" s="218">
        <v>21003</v>
      </c>
      <c r="B697" s="220" t="s">
        <v>597</v>
      </c>
      <c r="C697" s="119">
        <f>SUM(C698:C700)</f>
        <v>5461</v>
      </c>
      <c r="D697" s="119">
        <f>SUM(D698:D700)</f>
        <v>6861</v>
      </c>
      <c r="E697" s="119">
        <f>SUM(E698:E700)</f>
        <v>4395</v>
      </c>
      <c r="F697" s="219">
        <f t="shared" si="3"/>
        <v>80.479765610694</v>
      </c>
      <c r="G697" s="123">
        <v>0.841994970662196</v>
      </c>
    </row>
    <row r="698" customHeight="1" spans="1:7">
      <c r="A698" s="218">
        <v>2100301</v>
      </c>
      <c r="B698" s="118" t="s">
        <v>598</v>
      </c>
      <c r="C698" s="119"/>
      <c r="D698" s="119"/>
      <c r="E698" s="119">
        <v>0</v>
      </c>
      <c r="F698" s="219"/>
      <c r="G698" s="123"/>
    </row>
    <row r="699" customHeight="1" spans="1:7">
      <c r="A699" s="218">
        <v>2100302</v>
      </c>
      <c r="B699" s="118" t="s">
        <v>599</v>
      </c>
      <c r="C699" s="119">
        <v>5461</v>
      </c>
      <c r="D699" s="119">
        <v>5461</v>
      </c>
      <c r="E699" s="119">
        <v>2989</v>
      </c>
      <c r="F699" s="219">
        <f t="shared" si="3"/>
        <v>54.7335652810841</v>
      </c>
      <c r="G699" s="123">
        <v>9.34256055363322</v>
      </c>
    </row>
    <row r="700" customHeight="1" spans="1:7">
      <c r="A700" s="218">
        <v>2100399</v>
      </c>
      <c r="B700" s="118" t="s">
        <v>600</v>
      </c>
      <c r="C700" s="119"/>
      <c r="D700" s="119">
        <v>1400</v>
      </c>
      <c r="E700" s="119">
        <v>1406</v>
      </c>
      <c r="F700" s="219"/>
      <c r="G700" s="123">
        <v>-0.329518359561278</v>
      </c>
    </row>
    <row r="701" customHeight="1" spans="1:7">
      <c r="A701" s="218">
        <v>21004</v>
      </c>
      <c r="B701" s="220" t="s">
        <v>601</v>
      </c>
      <c r="C701" s="119">
        <f>SUM(C702:C712)</f>
        <v>6490</v>
      </c>
      <c r="D701" s="119">
        <f>SUM(D702:D712)</f>
        <v>8567</v>
      </c>
      <c r="E701" s="119">
        <f>SUM(E702:E712)</f>
        <v>14587</v>
      </c>
      <c r="F701" s="219">
        <f t="shared" si="3"/>
        <v>224.761171032357</v>
      </c>
      <c r="G701" s="123">
        <v>0.757469879518072</v>
      </c>
    </row>
    <row r="702" customHeight="1" spans="1:7">
      <c r="A702" s="218">
        <v>2100401</v>
      </c>
      <c r="B702" s="118" t="s">
        <v>602</v>
      </c>
      <c r="C702" s="119">
        <v>300</v>
      </c>
      <c r="D702" s="119">
        <v>300</v>
      </c>
      <c r="E702" s="119">
        <v>1263</v>
      </c>
      <c r="F702" s="219">
        <f t="shared" si="3"/>
        <v>421</v>
      </c>
      <c r="G702" s="123">
        <v>0.0218446601941749</v>
      </c>
    </row>
    <row r="703" customHeight="1" spans="1:7">
      <c r="A703" s="218">
        <v>2100402</v>
      </c>
      <c r="B703" s="118" t="s">
        <v>603</v>
      </c>
      <c r="C703" s="119">
        <v>300</v>
      </c>
      <c r="D703" s="119">
        <v>300</v>
      </c>
      <c r="E703" s="119">
        <v>496</v>
      </c>
      <c r="F703" s="219">
        <f t="shared" si="3"/>
        <v>165.333333333333</v>
      </c>
      <c r="G703" s="123">
        <v>0.161592505854801</v>
      </c>
    </row>
    <row r="704" customHeight="1" spans="1:7">
      <c r="A704" s="218">
        <v>2100403</v>
      </c>
      <c r="B704" s="118" t="s">
        <v>604</v>
      </c>
      <c r="C704" s="119">
        <v>340</v>
      </c>
      <c r="D704" s="119">
        <v>340</v>
      </c>
      <c r="E704" s="119">
        <v>966</v>
      </c>
      <c r="F704" s="219">
        <f t="shared" si="3"/>
        <v>284.117647058824</v>
      </c>
      <c r="G704" s="123">
        <v>1.9009009009009</v>
      </c>
    </row>
    <row r="705" customHeight="1" spans="1:7">
      <c r="A705" s="218">
        <v>2100404</v>
      </c>
      <c r="B705" s="118" t="s">
        <v>605</v>
      </c>
      <c r="C705" s="119"/>
      <c r="D705" s="119"/>
      <c r="E705" s="119">
        <v>0</v>
      </c>
      <c r="F705" s="219"/>
      <c r="G705" s="123"/>
    </row>
    <row r="706" customHeight="1" spans="1:7">
      <c r="A706" s="218">
        <v>2100405</v>
      </c>
      <c r="B706" s="118" t="s">
        <v>606</v>
      </c>
      <c r="C706" s="119"/>
      <c r="D706" s="119"/>
      <c r="E706" s="119">
        <v>0</v>
      </c>
      <c r="F706" s="219"/>
      <c r="G706" s="123"/>
    </row>
    <row r="707" customHeight="1" spans="1:7">
      <c r="A707" s="218">
        <v>2100406</v>
      </c>
      <c r="B707" s="118" t="s">
        <v>607</v>
      </c>
      <c r="C707" s="119"/>
      <c r="D707" s="119"/>
      <c r="E707" s="119">
        <v>0</v>
      </c>
      <c r="F707" s="219"/>
      <c r="G707" s="123"/>
    </row>
    <row r="708" customHeight="1" spans="1:7">
      <c r="A708" s="218">
        <v>2100407</v>
      </c>
      <c r="B708" s="118" t="s">
        <v>608</v>
      </c>
      <c r="C708" s="119"/>
      <c r="D708" s="119"/>
      <c r="E708" s="119">
        <v>0</v>
      </c>
      <c r="F708" s="219"/>
      <c r="G708" s="123">
        <v>-1</v>
      </c>
    </row>
    <row r="709" customHeight="1" spans="1:7">
      <c r="A709" s="218">
        <v>2100408</v>
      </c>
      <c r="B709" s="118" t="s">
        <v>609</v>
      </c>
      <c r="C709" s="119">
        <v>5000</v>
      </c>
      <c r="D709" s="119">
        <v>5000</v>
      </c>
      <c r="E709" s="119">
        <v>6185</v>
      </c>
      <c r="F709" s="219">
        <f t="shared" si="3"/>
        <v>123.7</v>
      </c>
      <c r="G709" s="123">
        <v>0.125773571168547</v>
      </c>
    </row>
    <row r="710" customHeight="1" spans="1:7">
      <c r="A710" s="218">
        <v>2100409</v>
      </c>
      <c r="B710" s="118" t="s">
        <v>610</v>
      </c>
      <c r="C710" s="119">
        <v>50</v>
      </c>
      <c r="D710" s="119">
        <v>2127</v>
      </c>
      <c r="E710" s="119">
        <v>5156</v>
      </c>
      <c r="F710" s="219">
        <f t="shared" si="3"/>
        <v>10312</v>
      </c>
      <c r="G710" s="123">
        <v>63.45</v>
      </c>
    </row>
    <row r="711" customHeight="1" spans="1:7">
      <c r="A711" s="218">
        <v>2100410</v>
      </c>
      <c r="B711" s="118" t="s">
        <v>611</v>
      </c>
      <c r="C711" s="119">
        <v>200</v>
      </c>
      <c r="D711" s="119">
        <v>200</v>
      </c>
      <c r="E711" s="119">
        <v>136</v>
      </c>
      <c r="F711" s="219">
        <f t="shared" si="3"/>
        <v>68</v>
      </c>
      <c r="G711" s="123">
        <v>-0.387387387387387</v>
      </c>
    </row>
    <row r="712" customHeight="1" spans="1:7">
      <c r="A712" s="218">
        <v>2100499</v>
      </c>
      <c r="B712" s="118" t="s">
        <v>612</v>
      </c>
      <c r="C712" s="119">
        <v>300</v>
      </c>
      <c r="D712" s="119">
        <v>300</v>
      </c>
      <c r="E712" s="119">
        <v>385</v>
      </c>
      <c r="F712" s="219">
        <f t="shared" si="3"/>
        <v>128.333333333333</v>
      </c>
      <c r="G712" s="123">
        <v>-0.1995841995842</v>
      </c>
    </row>
    <row r="713" customHeight="1" spans="1:7">
      <c r="A713" s="218">
        <v>21006</v>
      </c>
      <c r="B713" s="220" t="s">
        <v>613</v>
      </c>
      <c r="C713" s="119">
        <f>SUM(C714:C715)</f>
        <v>200</v>
      </c>
      <c r="D713" s="119">
        <f>SUM(D714:D715)</f>
        <v>200</v>
      </c>
      <c r="E713" s="119">
        <f>SUM(E714:E715)</f>
        <v>370</v>
      </c>
      <c r="F713" s="219">
        <f t="shared" si="3"/>
        <v>185</v>
      </c>
      <c r="G713" s="123">
        <v>0.85</v>
      </c>
    </row>
    <row r="714" customHeight="1" spans="1:7">
      <c r="A714" s="218">
        <v>2100601</v>
      </c>
      <c r="B714" s="118" t="s">
        <v>614</v>
      </c>
      <c r="C714" s="119">
        <v>100</v>
      </c>
      <c r="D714" s="119">
        <v>100</v>
      </c>
      <c r="E714" s="119">
        <v>320</v>
      </c>
      <c r="F714" s="219">
        <f t="shared" si="3"/>
        <v>320</v>
      </c>
      <c r="G714" s="123">
        <v>5.4</v>
      </c>
    </row>
    <row r="715" customHeight="1" spans="1:7">
      <c r="A715" s="218">
        <v>2100699</v>
      </c>
      <c r="B715" s="118" t="s">
        <v>615</v>
      </c>
      <c r="C715" s="119">
        <v>100</v>
      </c>
      <c r="D715" s="119">
        <v>100</v>
      </c>
      <c r="E715" s="119">
        <v>50</v>
      </c>
      <c r="F715" s="219">
        <f t="shared" si="3"/>
        <v>50</v>
      </c>
      <c r="G715" s="123">
        <v>-0.666666666666667</v>
      </c>
    </row>
    <row r="716" customHeight="1" spans="1:7">
      <c r="A716" s="218">
        <v>21007</v>
      </c>
      <c r="B716" s="220" t="s">
        <v>616</v>
      </c>
      <c r="C716" s="119">
        <f>SUM(C717:C719)</f>
        <v>1100</v>
      </c>
      <c r="D716" s="119">
        <f>SUM(D717:D719)</f>
        <v>1100</v>
      </c>
      <c r="E716" s="119">
        <f>SUM(E717:E719)</f>
        <v>1200</v>
      </c>
      <c r="F716" s="219">
        <f t="shared" si="3"/>
        <v>109.090909090909</v>
      </c>
      <c r="G716" s="123">
        <v>0.142857142857143</v>
      </c>
    </row>
    <row r="717" customHeight="1" spans="1:7">
      <c r="A717" s="218">
        <v>2100716</v>
      </c>
      <c r="B717" s="118" t="s">
        <v>617</v>
      </c>
      <c r="C717" s="119"/>
      <c r="D717" s="119"/>
      <c r="E717" s="119">
        <v>0</v>
      </c>
      <c r="F717" s="219"/>
      <c r="G717" s="123"/>
    </row>
    <row r="718" customHeight="1" spans="1:7">
      <c r="A718" s="218">
        <v>2100717</v>
      </c>
      <c r="B718" s="118" t="s">
        <v>618</v>
      </c>
      <c r="C718" s="119">
        <v>1100</v>
      </c>
      <c r="D718" s="119">
        <v>1100</v>
      </c>
      <c r="E718" s="119">
        <v>1196</v>
      </c>
      <c r="F718" s="219">
        <f>E718/C718*100</f>
        <v>108.727272727273</v>
      </c>
      <c r="G718" s="123">
        <v>0.139047619047619</v>
      </c>
    </row>
    <row r="719" customHeight="1" spans="1:7">
      <c r="A719" s="218">
        <v>2100799</v>
      </c>
      <c r="B719" s="118" t="s">
        <v>619</v>
      </c>
      <c r="C719" s="119"/>
      <c r="D719" s="119"/>
      <c r="E719" s="119">
        <v>4</v>
      </c>
      <c r="F719" s="219"/>
      <c r="G719" s="123"/>
    </row>
    <row r="720" customHeight="1" spans="1:7">
      <c r="A720" s="218">
        <v>21011</v>
      </c>
      <c r="B720" s="220" t="s">
        <v>620</v>
      </c>
      <c r="C720" s="119">
        <f>SUM(C721:C724)</f>
        <v>0</v>
      </c>
      <c r="D720" s="119">
        <f>SUM(D721:D724)</f>
        <v>0</v>
      </c>
      <c r="E720" s="119">
        <f>SUM(E721:E724)</f>
        <v>7</v>
      </c>
      <c r="F720" s="219"/>
      <c r="G720" s="123">
        <v>6</v>
      </c>
    </row>
    <row r="721" customHeight="1" spans="1:7">
      <c r="A721" s="218">
        <v>2101101</v>
      </c>
      <c r="B721" s="118" t="s">
        <v>621</v>
      </c>
      <c r="C721" s="119"/>
      <c r="D721" s="119"/>
      <c r="E721" s="119">
        <v>3</v>
      </c>
      <c r="F721" s="219"/>
      <c r="G721" s="123"/>
    </row>
    <row r="722" customHeight="1" spans="1:7">
      <c r="A722" s="218">
        <v>2101102</v>
      </c>
      <c r="B722" s="118" t="s">
        <v>622</v>
      </c>
      <c r="C722" s="119"/>
      <c r="D722" s="119"/>
      <c r="E722" s="119">
        <v>0</v>
      </c>
      <c r="F722" s="219"/>
      <c r="G722" s="123"/>
    </row>
    <row r="723" customHeight="1" spans="1:7">
      <c r="A723" s="218">
        <v>2101103</v>
      </c>
      <c r="B723" s="118" t="s">
        <v>623</v>
      </c>
      <c r="C723" s="119"/>
      <c r="D723" s="119"/>
      <c r="E723" s="119">
        <v>0</v>
      </c>
      <c r="F723" s="219"/>
      <c r="G723" s="123"/>
    </row>
    <row r="724" customHeight="1" spans="1:7">
      <c r="A724" s="218">
        <v>2101199</v>
      </c>
      <c r="B724" s="118" t="s">
        <v>624</v>
      </c>
      <c r="C724" s="119"/>
      <c r="D724" s="119"/>
      <c r="E724" s="119">
        <v>4</v>
      </c>
      <c r="F724" s="219"/>
      <c r="G724" s="123">
        <v>3</v>
      </c>
    </row>
    <row r="725" customHeight="1" spans="1:7">
      <c r="A725" s="218">
        <v>21012</v>
      </c>
      <c r="B725" s="220" t="s">
        <v>625</v>
      </c>
      <c r="C725" s="119">
        <f>SUM(C726:C728)</f>
        <v>35000</v>
      </c>
      <c r="D725" s="119">
        <f>SUM(D726:D728)</f>
        <v>35000</v>
      </c>
      <c r="E725" s="119">
        <f>SUM(E726:E728)</f>
        <v>34182</v>
      </c>
      <c r="F725" s="219">
        <f>E725/C725*100</f>
        <v>97.6628571428571</v>
      </c>
      <c r="G725" s="123">
        <v>-0.0166283084004603</v>
      </c>
    </row>
    <row r="726" customHeight="1" spans="1:7">
      <c r="A726" s="218">
        <v>2101201</v>
      </c>
      <c r="B726" s="118" t="s">
        <v>626</v>
      </c>
      <c r="C726" s="119"/>
      <c r="D726" s="119"/>
      <c r="E726" s="119">
        <v>0</v>
      </c>
      <c r="F726" s="219"/>
      <c r="G726" s="123"/>
    </row>
    <row r="727" customHeight="1" spans="1:7">
      <c r="A727" s="218">
        <v>2101202</v>
      </c>
      <c r="B727" s="118" t="s">
        <v>627</v>
      </c>
      <c r="C727" s="119">
        <v>35000</v>
      </c>
      <c r="D727" s="119">
        <v>35000</v>
      </c>
      <c r="E727" s="119">
        <v>34182</v>
      </c>
      <c r="F727" s="219">
        <f>E727/C727*100</f>
        <v>97.6628571428571</v>
      </c>
      <c r="G727" s="123">
        <v>-0.0166283084004603</v>
      </c>
    </row>
    <row r="728" customHeight="1" spans="1:7">
      <c r="A728" s="218">
        <v>2101299</v>
      </c>
      <c r="B728" s="118" t="s">
        <v>628</v>
      </c>
      <c r="C728" s="119"/>
      <c r="D728" s="119"/>
      <c r="E728" s="119">
        <v>0</v>
      </c>
      <c r="F728" s="219"/>
      <c r="G728" s="123"/>
    </row>
    <row r="729" customHeight="1" spans="1:7">
      <c r="A729" s="218">
        <v>21013</v>
      </c>
      <c r="B729" s="220" t="s">
        <v>629</v>
      </c>
      <c r="C729" s="119">
        <f>SUM(C730:C732)</f>
        <v>1749</v>
      </c>
      <c r="D729" s="119">
        <f>SUM(D730:D732)</f>
        <v>1749</v>
      </c>
      <c r="E729" s="119">
        <f>SUM(E730:E732)</f>
        <v>5353</v>
      </c>
      <c r="F729" s="219">
        <f t="shared" ref="F729:F734" si="4">E729/C729*100</f>
        <v>306.060606060606</v>
      </c>
      <c r="G729" s="123">
        <v>0.266083254493851</v>
      </c>
    </row>
    <row r="730" customHeight="1" spans="1:7">
      <c r="A730" s="218">
        <v>2101301</v>
      </c>
      <c r="B730" s="118" t="s">
        <v>630</v>
      </c>
      <c r="C730" s="119">
        <v>1300</v>
      </c>
      <c r="D730" s="119">
        <v>1300</v>
      </c>
      <c r="E730" s="119">
        <v>38</v>
      </c>
      <c r="F730" s="219">
        <f t="shared" si="4"/>
        <v>2.92307692307692</v>
      </c>
      <c r="G730" s="123">
        <v>-0.970381917381138</v>
      </c>
    </row>
    <row r="731" customHeight="1" spans="1:7">
      <c r="A731" s="218">
        <v>2101302</v>
      </c>
      <c r="B731" s="118" t="s">
        <v>631</v>
      </c>
      <c r="C731" s="119">
        <v>50</v>
      </c>
      <c r="D731" s="119">
        <v>50</v>
      </c>
      <c r="E731" s="119">
        <v>40</v>
      </c>
      <c r="F731" s="219">
        <f t="shared" si="4"/>
        <v>80</v>
      </c>
      <c r="G731" s="123">
        <v>-0.215686274509804</v>
      </c>
    </row>
    <row r="732" customHeight="1" spans="1:7">
      <c r="A732" s="218">
        <v>2101399</v>
      </c>
      <c r="B732" s="118" t="s">
        <v>632</v>
      </c>
      <c r="C732" s="119">
        <v>399</v>
      </c>
      <c r="D732" s="119">
        <v>399</v>
      </c>
      <c r="E732" s="119">
        <v>5275</v>
      </c>
      <c r="F732" s="219">
        <f t="shared" si="4"/>
        <v>1322.05513784461</v>
      </c>
      <c r="G732" s="123">
        <v>0.822736696613684</v>
      </c>
    </row>
    <row r="733" customHeight="1" spans="1:7">
      <c r="A733" s="218">
        <v>21014</v>
      </c>
      <c r="B733" s="220" t="s">
        <v>633</v>
      </c>
      <c r="C733" s="119">
        <f>SUM(C734:C735)</f>
        <v>181</v>
      </c>
      <c r="D733" s="119">
        <f>SUM(D734:D735)</f>
        <v>181</v>
      </c>
      <c r="E733" s="119">
        <f>SUM(E734:E735)</f>
        <v>271</v>
      </c>
      <c r="F733" s="219">
        <f t="shared" si="4"/>
        <v>149.723756906077</v>
      </c>
      <c r="G733" s="123">
        <v>0.0669291338582678</v>
      </c>
    </row>
    <row r="734" customHeight="1" spans="1:7">
      <c r="A734" s="218">
        <v>2101401</v>
      </c>
      <c r="B734" s="118" t="s">
        <v>634</v>
      </c>
      <c r="C734" s="119">
        <v>181</v>
      </c>
      <c r="D734" s="119">
        <v>181</v>
      </c>
      <c r="E734" s="119">
        <v>271</v>
      </c>
      <c r="F734" s="219">
        <f t="shared" si="4"/>
        <v>149.723756906077</v>
      </c>
      <c r="G734" s="123">
        <v>0.0669291338582678</v>
      </c>
    </row>
    <row r="735" customHeight="1" spans="1:7">
      <c r="A735" s="218">
        <v>2101499</v>
      </c>
      <c r="B735" s="118" t="s">
        <v>635</v>
      </c>
      <c r="C735" s="119"/>
      <c r="D735" s="119"/>
      <c r="E735" s="119">
        <v>0</v>
      </c>
      <c r="F735" s="219"/>
      <c r="G735" s="123"/>
    </row>
    <row r="736" customHeight="1" spans="1:7">
      <c r="A736" s="218">
        <v>21015</v>
      </c>
      <c r="B736" s="220" t="s">
        <v>636</v>
      </c>
      <c r="C736" s="119">
        <f>SUM(C737:C744)</f>
        <v>620</v>
      </c>
      <c r="D736" s="119">
        <f>SUM(D737:D744)</f>
        <v>620</v>
      </c>
      <c r="E736" s="119">
        <f>SUM(E737:E744)</f>
        <v>1246</v>
      </c>
      <c r="F736" s="219">
        <f>E736/C736*100</f>
        <v>200.967741935484</v>
      </c>
      <c r="G736" s="123">
        <v>-0.670195870831128</v>
      </c>
    </row>
    <row r="737" customHeight="1" spans="1:7">
      <c r="A737" s="218">
        <v>2101501</v>
      </c>
      <c r="B737" s="118" t="s">
        <v>102</v>
      </c>
      <c r="C737" s="119">
        <v>320</v>
      </c>
      <c r="D737" s="119">
        <v>320</v>
      </c>
      <c r="E737" s="119">
        <v>924</v>
      </c>
      <c r="F737" s="219">
        <f>E737/C737*100</f>
        <v>288.75</v>
      </c>
      <c r="G737" s="123">
        <v>-0.732096259785445</v>
      </c>
    </row>
    <row r="738" customHeight="1" spans="1:7">
      <c r="A738" s="218">
        <v>2101502</v>
      </c>
      <c r="B738" s="118" t="s">
        <v>103</v>
      </c>
      <c r="C738" s="119"/>
      <c r="D738" s="119"/>
      <c r="E738" s="119">
        <v>0</v>
      </c>
      <c r="F738" s="219"/>
      <c r="G738" s="123"/>
    </row>
    <row r="739" customHeight="1" spans="1:7">
      <c r="A739" s="218">
        <v>2101503</v>
      </c>
      <c r="B739" s="118" t="s">
        <v>104</v>
      </c>
      <c r="C739" s="119"/>
      <c r="D739" s="119"/>
      <c r="E739" s="119">
        <v>0</v>
      </c>
      <c r="F739" s="219"/>
      <c r="G739" s="123"/>
    </row>
    <row r="740" customHeight="1" spans="1:7">
      <c r="A740" s="218">
        <v>2101504</v>
      </c>
      <c r="B740" s="118" t="s">
        <v>143</v>
      </c>
      <c r="C740" s="119"/>
      <c r="D740" s="119"/>
      <c r="E740" s="119">
        <v>0</v>
      </c>
      <c r="F740" s="219"/>
      <c r="G740" s="123"/>
    </row>
    <row r="741" customHeight="1" spans="1:7">
      <c r="A741" s="218">
        <v>2101505</v>
      </c>
      <c r="B741" s="118" t="s">
        <v>637</v>
      </c>
      <c r="C741" s="119"/>
      <c r="D741" s="119"/>
      <c r="E741" s="119">
        <v>40</v>
      </c>
      <c r="F741" s="219"/>
      <c r="G741" s="123"/>
    </row>
    <row r="742" customHeight="1" spans="1:7">
      <c r="A742" s="218">
        <v>2101506</v>
      </c>
      <c r="B742" s="118" t="s">
        <v>638</v>
      </c>
      <c r="C742" s="119"/>
      <c r="D742" s="119"/>
      <c r="E742" s="119">
        <v>0</v>
      </c>
      <c r="F742" s="219"/>
      <c r="G742" s="123"/>
    </row>
    <row r="743" customHeight="1" spans="1:7">
      <c r="A743" s="218">
        <v>2101550</v>
      </c>
      <c r="B743" s="118" t="s">
        <v>111</v>
      </c>
      <c r="C743" s="119"/>
      <c r="D743" s="119"/>
      <c r="E743" s="119">
        <v>2</v>
      </c>
      <c r="F743" s="219"/>
      <c r="G743" s="123"/>
    </row>
    <row r="744" customHeight="1" spans="1:7">
      <c r="A744" s="218">
        <v>2101599</v>
      </c>
      <c r="B744" s="118" t="s">
        <v>639</v>
      </c>
      <c r="C744" s="119">
        <v>300</v>
      </c>
      <c r="D744" s="119">
        <v>300</v>
      </c>
      <c r="E744" s="119">
        <v>280</v>
      </c>
      <c r="F744" s="219">
        <f>E744/C744*100</f>
        <v>93.3333333333333</v>
      </c>
      <c r="G744" s="123">
        <v>-0.148936170212766</v>
      </c>
    </row>
    <row r="745" customHeight="1" spans="1:7">
      <c r="A745" s="218">
        <v>21016</v>
      </c>
      <c r="B745" s="220" t="s">
        <v>640</v>
      </c>
      <c r="C745" s="119"/>
      <c r="D745" s="119"/>
      <c r="E745" s="119">
        <f>E746</f>
        <v>0</v>
      </c>
      <c r="F745" s="219"/>
      <c r="G745" s="123"/>
    </row>
    <row r="746" customHeight="1" spans="1:7">
      <c r="A746" s="218">
        <v>2101601</v>
      </c>
      <c r="B746" s="118" t="s">
        <v>641</v>
      </c>
      <c r="C746" s="119"/>
      <c r="D746" s="119"/>
      <c r="E746" s="119">
        <v>0</v>
      </c>
      <c r="F746" s="219"/>
      <c r="G746" s="123"/>
    </row>
    <row r="747" customHeight="1" spans="1:7">
      <c r="A747" s="218">
        <v>21099</v>
      </c>
      <c r="B747" s="220" t="s">
        <v>642</v>
      </c>
      <c r="C747" s="119">
        <v>500</v>
      </c>
      <c r="D747" s="119">
        <v>500</v>
      </c>
      <c r="E747" s="119">
        <f>E748</f>
        <v>2166</v>
      </c>
      <c r="F747" s="219">
        <f>E747/C747*100</f>
        <v>433.2</v>
      </c>
      <c r="G747" s="123">
        <v>2.45454545454545</v>
      </c>
    </row>
    <row r="748" customHeight="1" spans="1:7">
      <c r="A748" s="218">
        <v>2109999</v>
      </c>
      <c r="B748" s="118" t="s">
        <v>643</v>
      </c>
      <c r="C748" s="119">
        <v>500</v>
      </c>
      <c r="D748" s="119"/>
      <c r="E748" s="119">
        <v>2166</v>
      </c>
      <c r="F748" s="219">
        <f>E748/C748*100</f>
        <v>433.2</v>
      </c>
      <c r="G748" s="123">
        <v>2.45454545454545</v>
      </c>
    </row>
    <row r="749" customHeight="1" spans="1:7">
      <c r="A749" s="218">
        <v>211</v>
      </c>
      <c r="B749" s="220" t="s">
        <v>644</v>
      </c>
      <c r="C749" s="119">
        <f>SUM(C750,C760,C764,C773,C780,C787,C793,C796,C799,C801,C803,C809,C811,C813,C824)</f>
        <v>6121</v>
      </c>
      <c r="D749" s="119">
        <f>SUM(D750,D760,D764,D773,D780,D787,D793,D796,D799,D801,D803,D809,D811,D813,D824)</f>
        <v>6169</v>
      </c>
      <c r="E749" s="119">
        <f>SUM(E750,E760,E764,E773,E780,E787,E793,E796,E799,E801,E803,E809,E811,E813,E824)</f>
        <v>5024</v>
      </c>
      <c r="F749" s="219">
        <f>E749/C749*100</f>
        <v>82.0780918150629</v>
      </c>
      <c r="G749" s="123">
        <v>-0.237401335761992</v>
      </c>
    </row>
    <row r="750" customHeight="1" spans="1:7">
      <c r="A750" s="218">
        <v>21101</v>
      </c>
      <c r="B750" s="220" t="s">
        <v>645</v>
      </c>
      <c r="C750" s="119">
        <f>SUM(C751:C759)</f>
        <v>900</v>
      </c>
      <c r="D750" s="119">
        <f>SUM(D751:D759)</f>
        <v>900</v>
      </c>
      <c r="E750" s="119">
        <f>SUM(E751:E759)</f>
        <v>1063</v>
      </c>
      <c r="F750" s="219">
        <f>E750/C750*100</f>
        <v>118.111111111111</v>
      </c>
      <c r="G750" s="123">
        <v>0.255017709563164</v>
      </c>
    </row>
    <row r="751" customHeight="1" spans="1:7">
      <c r="A751" s="218">
        <v>2110101</v>
      </c>
      <c r="B751" s="118" t="s">
        <v>102</v>
      </c>
      <c r="C751" s="119">
        <v>800</v>
      </c>
      <c r="D751" s="119">
        <v>800</v>
      </c>
      <c r="E751" s="119">
        <v>774</v>
      </c>
      <c r="F751" s="219">
        <f>E751/C751*100</f>
        <v>96.75</v>
      </c>
      <c r="G751" s="123">
        <v>0.073509015256588</v>
      </c>
    </row>
    <row r="752" customHeight="1" spans="1:7">
      <c r="A752" s="218">
        <v>2110102</v>
      </c>
      <c r="B752" s="118" t="s">
        <v>103</v>
      </c>
      <c r="C752" s="119"/>
      <c r="D752" s="119"/>
      <c r="E752" s="119">
        <v>0</v>
      </c>
      <c r="F752" s="219"/>
      <c r="G752" s="123"/>
    </row>
    <row r="753" customHeight="1" spans="1:7">
      <c r="A753" s="218">
        <v>2110103</v>
      </c>
      <c r="B753" s="118" t="s">
        <v>104</v>
      </c>
      <c r="C753" s="119"/>
      <c r="D753" s="119"/>
      <c r="E753" s="119">
        <v>0</v>
      </c>
      <c r="F753" s="219"/>
      <c r="G753" s="123"/>
    </row>
    <row r="754" customHeight="1" spans="1:7">
      <c r="A754" s="218">
        <v>2110104</v>
      </c>
      <c r="B754" s="118" t="s">
        <v>646</v>
      </c>
      <c r="C754" s="119"/>
      <c r="D754" s="119"/>
      <c r="E754" s="119">
        <v>0</v>
      </c>
      <c r="F754" s="219"/>
      <c r="G754" s="123"/>
    </row>
    <row r="755" customHeight="1" spans="1:7">
      <c r="A755" s="218">
        <v>2110105</v>
      </c>
      <c r="B755" s="118" t="s">
        <v>647</v>
      </c>
      <c r="C755" s="119"/>
      <c r="D755" s="119"/>
      <c r="E755" s="119">
        <v>0</v>
      </c>
      <c r="F755" s="219"/>
      <c r="G755" s="123"/>
    </row>
    <row r="756" customHeight="1" spans="1:7">
      <c r="A756" s="218">
        <v>2110106</v>
      </c>
      <c r="B756" s="118" t="s">
        <v>648</v>
      </c>
      <c r="C756" s="119"/>
      <c r="D756" s="119"/>
      <c r="E756" s="119">
        <v>0</v>
      </c>
      <c r="F756" s="219"/>
      <c r="G756" s="123"/>
    </row>
    <row r="757" customHeight="1" spans="1:7">
      <c r="A757" s="218">
        <v>2110107</v>
      </c>
      <c r="B757" s="118" t="s">
        <v>649</v>
      </c>
      <c r="C757" s="119"/>
      <c r="D757" s="119"/>
      <c r="E757" s="119">
        <v>0</v>
      </c>
      <c r="F757" s="219"/>
      <c r="G757" s="123"/>
    </row>
    <row r="758" customHeight="1" spans="1:7">
      <c r="A758" s="218">
        <v>2110108</v>
      </c>
      <c r="B758" s="118" t="s">
        <v>650</v>
      </c>
      <c r="C758" s="119"/>
      <c r="D758" s="119"/>
      <c r="E758" s="119">
        <v>1</v>
      </c>
      <c r="F758" s="219"/>
      <c r="G758" s="123"/>
    </row>
    <row r="759" customHeight="1" spans="1:7">
      <c r="A759" s="218">
        <v>2110199</v>
      </c>
      <c r="B759" s="118" t="s">
        <v>651</v>
      </c>
      <c r="C759" s="119">
        <v>100</v>
      </c>
      <c r="D759" s="119">
        <v>100</v>
      </c>
      <c r="E759" s="119">
        <v>288</v>
      </c>
      <c r="F759" s="219">
        <f>E759/C759*100</f>
        <v>288</v>
      </c>
      <c r="G759" s="123">
        <v>1.28571428571429</v>
      </c>
    </row>
    <row r="760" customHeight="1" spans="1:7">
      <c r="A760" s="218">
        <v>21102</v>
      </c>
      <c r="B760" s="220" t="s">
        <v>652</v>
      </c>
      <c r="C760" s="119">
        <f>SUM(C761:C763)</f>
        <v>0</v>
      </c>
      <c r="D760" s="119">
        <f>SUM(D761:D763)</f>
        <v>0</v>
      </c>
      <c r="E760" s="119">
        <f>SUM(E761:E763)</f>
        <v>0</v>
      </c>
      <c r="F760" s="219"/>
      <c r="G760" s="123"/>
    </row>
    <row r="761" customHeight="1" spans="1:7">
      <c r="A761" s="218">
        <v>2110203</v>
      </c>
      <c r="B761" s="118" t="s">
        <v>653</v>
      </c>
      <c r="C761" s="119"/>
      <c r="D761" s="119"/>
      <c r="E761" s="119">
        <v>0</v>
      </c>
      <c r="F761" s="219"/>
      <c r="G761" s="123"/>
    </row>
    <row r="762" customHeight="1" spans="1:7">
      <c r="A762" s="218">
        <v>2110204</v>
      </c>
      <c r="B762" s="118" t="s">
        <v>654</v>
      </c>
      <c r="C762" s="119"/>
      <c r="D762" s="119"/>
      <c r="E762" s="119">
        <v>0</v>
      </c>
      <c r="F762" s="219"/>
      <c r="G762" s="123"/>
    </row>
    <row r="763" customHeight="1" spans="1:7">
      <c r="A763" s="218">
        <v>2110299</v>
      </c>
      <c r="B763" s="118" t="s">
        <v>655</v>
      </c>
      <c r="C763" s="119"/>
      <c r="D763" s="119"/>
      <c r="E763" s="119">
        <v>0</v>
      </c>
      <c r="F763" s="219"/>
      <c r="G763" s="123"/>
    </row>
    <row r="764" customHeight="1" spans="1:7">
      <c r="A764" s="218">
        <v>21103</v>
      </c>
      <c r="B764" s="220" t="s">
        <v>656</v>
      </c>
      <c r="C764" s="119">
        <f>SUM(C765:C772)</f>
        <v>1800</v>
      </c>
      <c r="D764" s="119">
        <f>SUM(D765:D772)</f>
        <v>1800</v>
      </c>
      <c r="E764" s="119">
        <f>SUM(E765:E772)</f>
        <v>1374</v>
      </c>
      <c r="F764" s="219">
        <f>E764/C764*100</f>
        <v>76.3333333333333</v>
      </c>
      <c r="G764" s="123">
        <v>-0.336872586872587</v>
      </c>
    </row>
    <row r="765" customHeight="1" spans="1:7">
      <c r="A765" s="218">
        <v>2110301</v>
      </c>
      <c r="B765" s="118" t="s">
        <v>657</v>
      </c>
      <c r="C765" s="119">
        <v>500</v>
      </c>
      <c r="D765" s="119">
        <v>500</v>
      </c>
      <c r="E765" s="119">
        <v>0</v>
      </c>
      <c r="F765" s="219">
        <f>E765/C765*100</f>
        <v>0</v>
      </c>
      <c r="G765" s="123">
        <v>-1</v>
      </c>
    </row>
    <row r="766" customHeight="1" spans="1:7">
      <c r="A766" s="218">
        <v>2110302</v>
      </c>
      <c r="B766" s="118" t="s">
        <v>658</v>
      </c>
      <c r="C766" s="119">
        <v>800</v>
      </c>
      <c r="D766" s="119">
        <v>800</v>
      </c>
      <c r="E766" s="119">
        <v>181</v>
      </c>
      <c r="F766" s="219">
        <f>E766/C766*100</f>
        <v>22.625</v>
      </c>
      <c r="G766" s="123">
        <v>-0.765544041450777</v>
      </c>
    </row>
    <row r="767" customHeight="1" spans="1:7">
      <c r="A767" s="218">
        <v>2110303</v>
      </c>
      <c r="B767" s="118" t="s">
        <v>659</v>
      </c>
      <c r="C767" s="119"/>
      <c r="D767" s="119"/>
      <c r="E767" s="119">
        <v>0</v>
      </c>
      <c r="F767" s="219"/>
      <c r="G767" s="123"/>
    </row>
    <row r="768" customHeight="1" spans="1:7">
      <c r="A768" s="218">
        <v>2110304</v>
      </c>
      <c r="B768" s="118" t="s">
        <v>660</v>
      </c>
      <c r="C768" s="119"/>
      <c r="D768" s="119"/>
      <c r="E768" s="119">
        <v>0</v>
      </c>
      <c r="F768" s="219"/>
      <c r="G768" s="123"/>
    </row>
    <row r="769" customHeight="1" spans="1:7">
      <c r="A769" s="218">
        <v>2110305</v>
      </c>
      <c r="B769" s="118" t="s">
        <v>661</v>
      </c>
      <c r="C769" s="119"/>
      <c r="D769" s="119"/>
      <c r="E769" s="119">
        <v>0</v>
      </c>
      <c r="F769" s="219"/>
      <c r="G769" s="123"/>
    </row>
    <row r="770" customHeight="1" spans="1:7">
      <c r="A770" s="218">
        <v>2110306</v>
      </c>
      <c r="B770" s="118" t="s">
        <v>662</v>
      </c>
      <c r="C770" s="119"/>
      <c r="D770" s="119"/>
      <c r="E770" s="119">
        <v>0</v>
      </c>
      <c r="F770" s="219"/>
      <c r="G770" s="123"/>
    </row>
    <row r="771" customHeight="1" spans="1:7">
      <c r="A771" s="218">
        <v>2110307</v>
      </c>
      <c r="B771" s="118" t="s">
        <v>663</v>
      </c>
      <c r="C771" s="119"/>
      <c r="D771" s="119"/>
      <c r="E771" s="119">
        <v>0</v>
      </c>
      <c r="F771" s="219"/>
      <c r="G771" s="123"/>
    </row>
    <row r="772" customHeight="1" spans="1:7">
      <c r="A772" s="218">
        <v>2110399</v>
      </c>
      <c r="B772" s="118" t="s">
        <v>664</v>
      </c>
      <c r="C772" s="119">
        <v>500</v>
      </c>
      <c r="D772" s="119">
        <v>500</v>
      </c>
      <c r="E772" s="119">
        <v>1193</v>
      </c>
      <c r="F772" s="219">
        <f>E772/C772*100</f>
        <v>238.6</v>
      </c>
      <c r="G772" s="123">
        <v>0.704285714285714</v>
      </c>
    </row>
    <row r="773" customHeight="1" spans="1:7">
      <c r="A773" s="218">
        <v>21104</v>
      </c>
      <c r="B773" s="220" t="s">
        <v>665</v>
      </c>
      <c r="C773" s="119">
        <f>SUM(C774:C779)</f>
        <v>900</v>
      </c>
      <c r="D773" s="119">
        <f>SUM(D774:D779)</f>
        <v>900</v>
      </c>
      <c r="E773" s="119">
        <f>SUM(E774:E779)</f>
        <v>1389</v>
      </c>
      <c r="F773" s="219">
        <f>E773/C773*100</f>
        <v>154.333333333333</v>
      </c>
      <c r="G773" s="123">
        <v>0.780769230769231</v>
      </c>
    </row>
    <row r="774" customHeight="1" spans="1:7">
      <c r="A774" s="218">
        <v>2110401</v>
      </c>
      <c r="B774" s="118" t="s">
        <v>666</v>
      </c>
      <c r="C774" s="119">
        <v>500</v>
      </c>
      <c r="D774" s="119">
        <v>500</v>
      </c>
      <c r="E774" s="119">
        <v>248</v>
      </c>
      <c r="F774" s="219">
        <f>E774/C774*100</f>
        <v>49.6</v>
      </c>
      <c r="G774" s="123">
        <v>-0.387654320987654</v>
      </c>
    </row>
    <row r="775" customHeight="1" spans="1:7">
      <c r="A775" s="218">
        <v>2110402</v>
      </c>
      <c r="B775" s="118" t="s">
        <v>667</v>
      </c>
      <c r="C775" s="119">
        <v>200</v>
      </c>
      <c r="D775" s="119">
        <v>200</v>
      </c>
      <c r="E775" s="119">
        <v>226</v>
      </c>
      <c r="F775" s="219">
        <f>E775/C775*100</f>
        <v>113</v>
      </c>
      <c r="G775" s="123">
        <v>0.234972677595628</v>
      </c>
    </row>
    <row r="776" customHeight="1" spans="1:7">
      <c r="A776" s="218">
        <v>2110404</v>
      </c>
      <c r="B776" s="118" t="s">
        <v>668</v>
      </c>
      <c r="C776" s="119"/>
      <c r="D776" s="119"/>
      <c r="E776" s="119">
        <v>0</v>
      </c>
      <c r="F776" s="219"/>
      <c r="G776" s="123"/>
    </row>
    <row r="777" customHeight="1" spans="1:7">
      <c r="A777" s="218">
        <v>2110405</v>
      </c>
      <c r="B777" s="118" t="s">
        <v>669</v>
      </c>
      <c r="C777" s="119"/>
      <c r="D777" s="119"/>
      <c r="E777" s="119">
        <v>0</v>
      </c>
      <c r="F777" s="219"/>
      <c r="G777" s="123"/>
    </row>
    <row r="778" customHeight="1" spans="1:7">
      <c r="A778" s="218">
        <v>2110406</v>
      </c>
      <c r="B778" s="118" t="s">
        <v>670</v>
      </c>
      <c r="C778" s="119"/>
      <c r="D778" s="119"/>
      <c r="E778" s="119">
        <v>285</v>
      </c>
      <c r="F778" s="219"/>
      <c r="G778" s="123"/>
    </row>
    <row r="779" customHeight="1" spans="1:7">
      <c r="A779" s="218">
        <v>2110499</v>
      </c>
      <c r="B779" s="118" t="s">
        <v>671</v>
      </c>
      <c r="C779" s="119">
        <v>200</v>
      </c>
      <c r="D779" s="119">
        <v>200</v>
      </c>
      <c r="E779" s="119">
        <v>630</v>
      </c>
      <c r="F779" s="219">
        <f>E779/C779*100</f>
        <v>315</v>
      </c>
      <c r="G779" s="123">
        <v>2.28125</v>
      </c>
    </row>
    <row r="780" customHeight="1" spans="1:7">
      <c r="A780" s="218">
        <v>21105</v>
      </c>
      <c r="B780" s="220" t="s">
        <v>672</v>
      </c>
      <c r="C780" s="119">
        <f>SUM(C781:C786)</f>
        <v>550</v>
      </c>
      <c r="D780" s="119">
        <f>SUM(D781:D786)</f>
        <v>598</v>
      </c>
      <c r="E780" s="119">
        <f>SUM(E781:E786)</f>
        <v>488</v>
      </c>
      <c r="F780" s="219">
        <f>E780/C780*100</f>
        <v>88.7272727272727</v>
      </c>
      <c r="G780" s="123">
        <v>0.12183908045977</v>
      </c>
    </row>
    <row r="781" customHeight="1" spans="1:7">
      <c r="A781" s="218">
        <v>2110501</v>
      </c>
      <c r="B781" s="118" t="s">
        <v>673</v>
      </c>
      <c r="C781" s="119"/>
      <c r="D781" s="119">
        <v>48</v>
      </c>
      <c r="E781" s="119">
        <v>362</v>
      </c>
      <c r="F781" s="219"/>
      <c r="G781" s="123"/>
    </row>
    <row r="782" customHeight="1" spans="1:7">
      <c r="A782" s="218">
        <v>2110502</v>
      </c>
      <c r="B782" s="118" t="s">
        <v>674</v>
      </c>
      <c r="C782" s="119"/>
      <c r="D782" s="119"/>
      <c r="E782" s="119">
        <v>0</v>
      </c>
      <c r="F782" s="219"/>
      <c r="G782" s="123"/>
    </row>
    <row r="783" customHeight="1" spans="1:7">
      <c r="A783" s="218">
        <v>2110503</v>
      </c>
      <c r="B783" s="118" t="s">
        <v>675</v>
      </c>
      <c r="C783" s="119"/>
      <c r="D783" s="119"/>
      <c r="E783" s="119">
        <v>0</v>
      </c>
      <c r="F783" s="219"/>
      <c r="G783" s="123"/>
    </row>
    <row r="784" customHeight="1" spans="1:7">
      <c r="A784" s="218">
        <v>2110506</v>
      </c>
      <c r="B784" s="118" t="s">
        <v>676</v>
      </c>
      <c r="C784" s="119"/>
      <c r="D784" s="119"/>
      <c r="E784" s="119">
        <v>0</v>
      </c>
      <c r="F784" s="219"/>
      <c r="G784" s="123"/>
    </row>
    <row r="785" customHeight="1" spans="1:7">
      <c r="A785" s="218">
        <v>2110507</v>
      </c>
      <c r="B785" s="118" t="s">
        <v>677</v>
      </c>
      <c r="C785" s="119">
        <v>50</v>
      </c>
      <c r="D785" s="119">
        <v>50</v>
      </c>
      <c r="E785" s="119">
        <v>126</v>
      </c>
      <c r="F785" s="219">
        <f>E785/C785*100</f>
        <v>252</v>
      </c>
      <c r="G785" s="123">
        <v>1.0655737704918</v>
      </c>
    </row>
    <row r="786" customHeight="1" spans="1:7">
      <c r="A786" s="218">
        <v>2110599</v>
      </c>
      <c r="B786" s="118" t="s">
        <v>678</v>
      </c>
      <c r="C786" s="119">
        <v>500</v>
      </c>
      <c r="D786" s="119">
        <v>500</v>
      </c>
      <c r="E786" s="119">
        <v>0</v>
      </c>
      <c r="F786" s="219">
        <f>E786/C786*100</f>
        <v>0</v>
      </c>
      <c r="G786" s="123">
        <v>-1</v>
      </c>
    </row>
    <row r="787" customHeight="1" spans="1:7">
      <c r="A787" s="218">
        <v>21106</v>
      </c>
      <c r="B787" s="220" t="s">
        <v>679</v>
      </c>
      <c r="C787" s="119">
        <f>SUM(C788:C792)</f>
        <v>0</v>
      </c>
      <c r="D787" s="119">
        <f>SUM(D788:D792)</f>
        <v>0</v>
      </c>
      <c r="E787" s="119">
        <f>SUM(E788:E792)</f>
        <v>0</v>
      </c>
      <c r="F787" s="219"/>
      <c r="G787" s="123">
        <v>-1</v>
      </c>
    </row>
    <row r="788" customHeight="1" spans="1:7">
      <c r="A788" s="218">
        <v>2110602</v>
      </c>
      <c r="B788" s="118" t="s">
        <v>680</v>
      </c>
      <c r="C788" s="119"/>
      <c r="D788" s="119"/>
      <c r="E788" s="119">
        <v>0</v>
      </c>
      <c r="F788" s="219"/>
      <c r="G788" s="123">
        <v>-1</v>
      </c>
    </row>
    <row r="789" customHeight="1" spans="1:7">
      <c r="A789" s="218">
        <v>2110603</v>
      </c>
      <c r="B789" s="118" t="s">
        <v>681</v>
      </c>
      <c r="C789" s="119"/>
      <c r="D789" s="119"/>
      <c r="E789" s="119">
        <v>0</v>
      </c>
      <c r="F789" s="219"/>
      <c r="G789" s="123"/>
    </row>
    <row r="790" customHeight="1" spans="1:7">
      <c r="A790" s="218">
        <v>2110604</v>
      </c>
      <c r="B790" s="118" t="s">
        <v>682</v>
      </c>
      <c r="C790" s="119"/>
      <c r="D790" s="119"/>
      <c r="E790" s="119">
        <v>0</v>
      </c>
      <c r="F790" s="219"/>
      <c r="G790" s="123"/>
    </row>
    <row r="791" customHeight="1" spans="1:7">
      <c r="A791" s="218">
        <v>2110605</v>
      </c>
      <c r="B791" s="118" t="s">
        <v>683</v>
      </c>
      <c r="C791" s="119"/>
      <c r="D791" s="119"/>
      <c r="E791" s="119">
        <v>0</v>
      </c>
      <c r="F791" s="219"/>
      <c r="G791" s="123"/>
    </row>
    <row r="792" customHeight="1" spans="1:7">
      <c r="A792" s="218">
        <v>2110699</v>
      </c>
      <c r="B792" s="118" t="s">
        <v>684</v>
      </c>
      <c r="C792" s="119"/>
      <c r="D792" s="119"/>
      <c r="E792" s="119">
        <v>0</v>
      </c>
      <c r="F792" s="219"/>
      <c r="G792" s="123">
        <v>-1</v>
      </c>
    </row>
    <row r="793" customHeight="1" spans="1:7">
      <c r="A793" s="218">
        <v>21107</v>
      </c>
      <c r="B793" s="220" t="s">
        <v>685</v>
      </c>
      <c r="C793" s="119">
        <f>SUM(C794:C795)</f>
        <v>0</v>
      </c>
      <c r="D793" s="119">
        <f>SUM(D794:D795)</f>
        <v>0</v>
      </c>
      <c r="E793" s="119">
        <f>SUM(E794:E795)</f>
        <v>0</v>
      </c>
      <c r="F793" s="219"/>
      <c r="G793" s="123"/>
    </row>
    <row r="794" customHeight="1" spans="1:7">
      <c r="A794" s="218">
        <v>2110704</v>
      </c>
      <c r="B794" s="118" t="s">
        <v>686</v>
      </c>
      <c r="C794" s="119"/>
      <c r="D794" s="119"/>
      <c r="E794" s="119">
        <v>0</v>
      </c>
      <c r="F794" s="219"/>
      <c r="G794" s="123"/>
    </row>
    <row r="795" customHeight="1" spans="1:7">
      <c r="A795" s="218">
        <v>2110799</v>
      </c>
      <c r="B795" s="118" t="s">
        <v>687</v>
      </c>
      <c r="C795" s="119"/>
      <c r="D795" s="119"/>
      <c r="E795" s="119">
        <v>0</v>
      </c>
      <c r="F795" s="219"/>
      <c r="G795" s="123"/>
    </row>
    <row r="796" customHeight="1" spans="1:7">
      <c r="A796" s="218">
        <v>21108</v>
      </c>
      <c r="B796" s="220" t="s">
        <v>688</v>
      </c>
      <c r="C796" s="119">
        <f>SUM(C797:C798)</f>
        <v>0</v>
      </c>
      <c r="D796" s="119">
        <f>SUM(D797:D798)</f>
        <v>0</v>
      </c>
      <c r="E796" s="119">
        <f>SUM(E797:E798)</f>
        <v>0</v>
      </c>
      <c r="F796" s="219"/>
      <c r="G796" s="123"/>
    </row>
    <row r="797" customHeight="1" spans="1:7">
      <c r="A797" s="218">
        <v>2110804</v>
      </c>
      <c r="B797" s="118" t="s">
        <v>689</v>
      </c>
      <c r="C797" s="119"/>
      <c r="D797" s="119"/>
      <c r="E797" s="119">
        <v>0</v>
      </c>
      <c r="F797" s="219"/>
      <c r="G797" s="123"/>
    </row>
    <row r="798" customHeight="1" spans="1:7">
      <c r="A798" s="218">
        <v>2110899</v>
      </c>
      <c r="B798" s="118" t="s">
        <v>690</v>
      </c>
      <c r="C798" s="119"/>
      <c r="D798" s="119"/>
      <c r="E798" s="119">
        <v>0</v>
      </c>
      <c r="F798" s="219"/>
      <c r="G798" s="123"/>
    </row>
    <row r="799" customHeight="1" spans="1:7">
      <c r="A799" s="218">
        <v>21109</v>
      </c>
      <c r="B799" s="220" t="s">
        <v>691</v>
      </c>
      <c r="C799" s="119"/>
      <c r="D799" s="119"/>
      <c r="E799" s="119">
        <f>E800</f>
        <v>0</v>
      </c>
      <c r="F799" s="219"/>
      <c r="G799" s="123"/>
    </row>
    <row r="800" customHeight="1" spans="1:7">
      <c r="A800" s="218">
        <v>2110901</v>
      </c>
      <c r="B800" s="118" t="s">
        <v>692</v>
      </c>
      <c r="C800" s="119"/>
      <c r="D800" s="119"/>
      <c r="E800" s="119">
        <v>0</v>
      </c>
      <c r="F800" s="219"/>
      <c r="G800" s="123"/>
    </row>
    <row r="801" customHeight="1" spans="1:7">
      <c r="A801" s="218">
        <v>21110</v>
      </c>
      <c r="B801" s="220" t="s">
        <v>693</v>
      </c>
      <c r="C801" s="119">
        <v>500</v>
      </c>
      <c r="D801" s="119">
        <v>500</v>
      </c>
      <c r="E801" s="119">
        <f>E802</f>
        <v>15</v>
      </c>
      <c r="F801" s="219">
        <f>E801/C801*100</f>
        <v>3</v>
      </c>
      <c r="G801" s="123">
        <v>-0.977611940298508</v>
      </c>
    </row>
    <row r="802" customHeight="1" spans="1:7">
      <c r="A802" s="218">
        <v>2111001</v>
      </c>
      <c r="B802" s="118" t="s">
        <v>694</v>
      </c>
      <c r="C802" s="119">
        <v>500</v>
      </c>
      <c r="D802" s="119">
        <v>500</v>
      </c>
      <c r="E802" s="119">
        <v>15</v>
      </c>
      <c r="F802" s="219">
        <f>E802/C802*100</f>
        <v>3</v>
      </c>
      <c r="G802" s="123">
        <v>-0.977611940298508</v>
      </c>
    </row>
    <row r="803" customHeight="1" spans="1:7">
      <c r="A803" s="218">
        <v>21111</v>
      </c>
      <c r="B803" s="220" t="s">
        <v>695</v>
      </c>
      <c r="C803" s="119">
        <f>SUM(C804:C808)</f>
        <v>50</v>
      </c>
      <c r="D803" s="119">
        <f>SUM(D804:D808)</f>
        <v>50</v>
      </c>
      <c r="E803" s="119">
        <f>SUM(E804:E808)</f>
        <v>0</v>
      </c>
      <c r="F803" s="219">
        <f>E803/C803*100</f>
        <v>0</v>
      </c>
      <c r="G803" s="123">
        <v>-1</v>
      </c>
    </row>
    <row r="804" customHeight="1" spans="1:7">
      <c r="A804" s="218">
        <v>2111101</v>
      </c>
      <c r="B804" s="118" t="s">
        <v>696</v>
      </c>
      <c r="C804" s="119">
        <v>50</v>
      </c>
      <c r="D804" s="119">
        <v>50</v>
      </c>
      <c r="E804" s="119">
        <v>0</v>
      </c>
      <c r="F804" s="219">
        <f>E804/C804*100</f>
        <v>0</v>
      </c>
      <c r="G804" s="123">
        <v>-1</v>
      </c>
    </row>
    <row r="805" customHeight="1" spans="1:7">
      <c r="A805" s="218">
        <v>2111102</v>
      </c>
      <c r="B805" s="118" t="s">
        <v>697</v>
      </c>
      <c r="C805" s="119"/>
      <c r="D805" s="119"/>
      <c r="E805" s="119">
        <v>0</v>
      </c>
      <c r="F805" s="219"/>
      <c r="G805" s="123"/>
    </row>
    <row r="806" customHeight="1" spans="1:7">
      <c r="A806" s="218">
        <v>2111103</v>
      </c>
      <c r="B806" s="118" t="s">
        <v>698</v>
      </c>
      <c r="C806" s="119"/>
      <c r="D806" s="119"/>
      <c r="E806" s="119">
        <v>0</v>
      </c>
      <c r="F806" s="219"/>
      <c r="G806" s="123"/>
    </row>
    <row r="807" customHeight="1" spans="1:7">
      <c r="A807" s="218">
        <v>2111104</v>
      </c>
      <c r="B807" s="118" t="s">
        <v>699</v>
      </c>
      <c r="C807" s="119"/>
      <c r="D807" s="119"/>
      <c r="E807" s="119">
        <v>0</v>
      </c>
      <c r="F807" s="219"/>
      <c r="G807" s="123"/>
    </row>
    <row r="808" customHeight="1" spans="1:7">
      <c r="A808" s="218">
        <v>2111199</v>
      </c>
      <c r="B808" s="118" t="s">
        <v>700</v>
      </c>
      <c r="C808" s="119"/>
      <c r="D808" s="119"/>
      <c r="E808" s="119">
        <v>0</v>
      </c>
      <c r="F808" s="219"/>
      <c r="G808" s="123"/>
    </row>
    <row r="809" customHeight="1" spans="1:7">
      <c r="A809" s="218">
        <v>21112</v>
      </c>
      <c r="B809" s="220" t="s">
        <v>701</v>
      </c>
      <c r="C809" s="119"/>
      <c r="D809" s="119"/>
      <c r="E809" s="119">
        <f>E810</f>
        <v>0</v>
      </c>
      <c r="F809" s="219"/>
      <c r="G809" s="123"/>
    </row>
    <row r="810" customHeight="1" spans="1:7">
      <c r="A810" s="218">
        <v>2111201</v>
      </c>
      <c r="B810" s="118" t="s">
        <v>702</v>
      </c>
      <c r="C810" s="119"/>
      <c r="D810" s="119"/>
      <c r="E810" s="119">
        <v>0</v>
      </c>
      <c r="F810" s="219"/>
      <c r="G810" s="123"/>
    </row>
    <row r="811" customHeight="1" spans="1:7">
      <c r="A811" s="218">
        <v>21113</v>
      </c>
      <c r="B811" s="220" t="s">
        <v>703</v>
      </c>
      <c r="C811" s="119">
        <v>600</v>
      </c>
      <c r="D811" s="119">
        <v>600</v>
      </c>
      <c r="E811" s="119">
        <f>E812</f>
        <v>241</v>
      </c>
      <c r="F811" s="219">
        <f>E811/C811*100</f>
        <v>40.1666666666667</v>
      </c>
      <c r="G811" s="123">
        <v>-0.712066905615293</v>
      </c>
    </row>
    <row r="812" customHeight="1" spans="1:7">
      <c r="A812" s="218">
        <v>2111301</v>
      </c>
      <c r="B812" s="118" t="s">
        <v>704</v>
      </c>
      <c r="C812" s="119">
        <v>600</v>
      </c>
      <c r="D812" s="119">
        <v>600</v>
      </c>
      <c r="E812" s="119">
        <v>241</v>
      </c>
      <c r="F812" s="219">
        <f>E812/C812*100</f>
        <v>40.1666666666667</v>
      </c>
      <c r="G812" s="123">
        <v>-0.712066905615293</v>
      </c>
    </row>
    <row r="813" customHeight="1" spans="1:7">
      <c r="A813" s="218">
        <v>21114</v>
      </c>
      <c r="B813" s="220" t="s">
        <v>705</v>
      </c>
      <c r="C813" s="119">
        <f>SUM(C814:C823)</f>
        <v>10</v>
      </c>
      <c r="D813" s="119">
        <f>SUM(D814:D823)</f>
        <v>10</v>
      </c>
      <c r="E813" s="119">
        <f>SUM(E814:E823)</f>
        <v>3</v>
      </c>
      <c r="F813" s="219">
        <f>E813/C813*100</f>
        <v>30</v>
      </c>
      <c r="G813" s="123">
        <v>0</v>
      </c>
    </row>
    <row r="814" customHeight="1" spans="1:7">
      <c r="A814" s="218">
        <v>2111401</v>
      </c>
      <c r="B814" s="118" t="s">
        <v>102</v>
      </c>
      <c r="C814" s="119">
        <v>10</v>
      </c>
      <c r="D814" s="119">
        <v>10</v>
      </c>
      <c r="E814" s="119">
        <v>0</v>
      </c>
      <c r="F814" s="219">
        <f>E814/C814*100</f>
        <v>0</v>
      </c>
      <c r="G814" s="123">
        <v>-1</v>
      </c>
    </row>
    <row r="815" customHeight="1" spans="1:7">
      <c r="A815" s="218">
        <v>2111402</v>
      </c>
      <c r="B815" s="118" t="s">
        <v>103</v>
      </c>
      <c r="C815" s="119"/>
      <c r="D815" s="119"/>
      <c r="E815" s="119">
        <v>0</v>
      </c>
      <c r="F815" s="219"/>
      <c r="G815" s="123"/>
    </row>
    <row r="816" customHeight="1" spans="1:7">
      <c r="A816" s="218">
        <v>2111403</v>
      </c>
      <c r="B816" s="118" t="s">
        <v>104</v>
      </c>
      <c r="C816" s="119"/>
      <c r="D816" s="119"/>
      <c r="E816" s="119">
        <v>0</v>
      </c>
      <c r="F816" s="219"/>
      <c r="G816" s="123"/>
    </row>
    <row r="817" customHeight="1" spans="1:7">
      <c r="A817" s="218">
        <v>2111406</v>
      </c>
      <c r="B817" s="118" t="s">
        <v>706</v>
      </c>
      <c r="C817" s="119"/>
      <c r="D817" s="119"/>
      <c r="E817" s="119">
        <v>0</v>
      </c>
      <c r="F817" s="219"/>
      <c r="G817" s="123"/>
    </row>
    <row r="818" customHeight="1" spans="1:7">
      <c r="A818" s="218">
        <v>2111407</v>
      </c>
      <c r="B818" s="118" t="s">
        <v>707</v>
      </c>
      <c r="C818" s="119"/>
      <c r="D818" s="119"/>
      <c r="E818" s="119">
        <v>0</v>
      </c>
      <c r="F818" s="219"/>
      <c r="G818" s="123"/>
    </row>
    <row r="819" customHeight="1" spans="1:7">
      <c r="A819" s="218">
        <v>2111408</v>
      </c>
      <c r="B819" s="118" t="s">
        <v>708</v>
      </c>
      <c r="C819" s="119"/>
      <c r="D819" s="119"/>
      <c r="E819" s="119">
        <v>0</v>
      </c>
      <c r="F819" s="219"/>
      <c r="G819" s="123"/>
    </row>
    <row r="820" customHeight="1" spans="1:7">
      <c r="A820" s="218">
        <v>2111411</v>
      </c>
      <c r="B820" s="118" t="s">
        <v>143</v>
      </c>
      <c r="C820" s="119"/>
      <c r="D820" s="119"/>
      <c r="E820" s="119">
        <v>0</v>
      </c>
      <c r="F820" s="219"/>
      <c r="G820" s="123"/>
    </row>
    <row r="821" customHeight="1" spans="1:7">
      <c r="A821" s="218">
        <v>2111413</v>
      </c>
      <c r="B821" s="118" t="s">
        <v>709</v>
      </c>
      <c r="C821" s="119"/>
      <c r="D821" s="119"/>
      <c r="E821" s="119">
        <v>0</v>
      </c>
      <c r="F821" s="219"/>
      <c r="G821" s="123"/>
    </row>
    <row r="822" customHeight="1" spans="1:7">
      <c r="A822" s="218">
        <v>2111450</v>
      </c>
      <c r="B822" s="118" t="s">
        <v>111</v>
      </c>
      <c r="C822" s="119"/>
      <c r="D822" s="119"/>
      <c r="E822" s="119">
        <v>0</v>
      </c>
      <c r="F822" s="219"/>
      <c r="G822" s="123"/>
    </row>
    <row r="823" customHeight="1" spans="1:7">
      <c r="A823" s="218">
        <v>2111499</v>
      </c>
      <c r="B823" s="118" t="s">
        <v>710</v>
      </c>
      <c r="C823" s="119"/>
      <c r="D823" s="119"/>
      <c r="E823" s="119">
        <v>3</v>
      </c>
      <c r="F823" s="219"/>
      <c r="G823" s="123">
        <v>0.5</v>
      </c>
    </row>
    <row r="824" customHeight="1" spans="1:7">
      <c r="A824" s="218">
        <v>21199</v>
      </c>
      <c r="B824" s="220" t="s">
        <v>711</v>
      </c>
      <c r="C824" s="119">
        <v>811</v>
      </c>
      <c r="D824" s="119">
        <v>811</v>
      </c>
      <c r="E824" s="119">
        <f>E825</f>
        <v>451</v>
      </c>
      <c r="F824" s="219">
        <f>E824/C824*100</f>
        <v>55.6103575832306</v>
      </c>
      <c r="G824" s="123">
        <v>-0.43483709273183</v>
      </c>
    </row>
    <row r="825" customHeight="1" spans="1:7">
      <c r="A825" s="218">
        <v>2119999</v>
      </c>
      <c r="B825" s="118" t="s">
        <v>712</v>
      </c>
      <c r="C825" s="119">
        <v>811</v>
      </c>
      <c r="D825" s="119">
        <v>811</v>
      </c>
      <c r="E825" s="119">
        <v>451</v>
      </c>
      <c r="F825" s="219">
        <f>E825/C825*100</f>
        <v>55.6103575832306</v>
      </c>
      <c r="G825" s="123">
        <v>-0.43483709273183</v>
      </c>
    </row>
    <row r="826" customHeight="1" spans="1:7">
      <c r="A826" s="218">
        <v>212</v>
      </c>
      <c r="B826" s="220" t="s">
        <v>713</v>
      </c>
      <c r="C826" s="119">
        <f>SUM(C827,C838,C840,C843,C845,C847)</f>
        <v>13817</v>
      </c>
      <c r="D826" s="119">
        <f>SUM(D827,D838,D840,D843,D845,D847)</f>
        <v>25984</v>
      </c>
      <c r="E826" s="119">
        <f>SUM(E827,E838,E840,E843,E845,E847)</f>
        <v>74568</v>
      </c>
      <c r="F826" s="219">
        <f>E826/C826*100</f>
        <v>539.682999203879</v>
      </c>
      <c r="G826" s="123">
        <v>-0.369595725614189</v>
      </c>
    </row>
    <row r="827" customHeight="1" spans="1:7">
      <c r="A827" s="218">
        <v>21201</v>
      </c>
      <c r="B827" s="220" t="s">
        <v>714</v>
      </c>
      <c r="C827" s="119">
        <f>SUM(C828:C837)</f>
        <v>3800</v>
      </c>
      <c r="D827" s="119">
        <f>SUM(D828:D837)</f>
        <v>3800</v>
      </c>
      <c r="E827" s="119">
        <f>SUM(E828:E837)</f>
        <v>7614</v>
      </c>
      <c r="F827" s="219">
        <f>E827/C827*100</f>
        <v>200.368421052632</v>
      </c>
      <c r="G827" s="123">
        <v>0.37238644556597</v>
      </c>
    </row>
    <row r="828" customHeight="1" spans="1:7">
      <c r="A828" s="218">
        <v>2120101</v>
      </c>
      <c r="B828" s="118" t="s">
        <v>102</v>
      </c>
      <c r="C828" s="119">
        <v>600</v>
      </c>
      <c r="D828" s="119">
        <v>600</v>
      </c>
      <c r="E828" s="119">
        <v>847</v>
      </c>
      <c r="F828" s="219">
        <f>E828/C828*100</f>
        <v>141.166666666667</v>
      </c>
      <c r="G828" s="123">
        <v>-0.184007707129094</v>
      </c>
    </row>
    <row r="829" customHeight="1" spans="1:7">
      <c r="A829" s="218">
        <v>2120102</v>
      </c>
      <c r="B829" s="118" t="s">
        <v>103</v>
      </c>
      <c r="C829" s="119"/>
      <c r="D829" s="119"/>
      <c r="E829" s="119">
        <v>0</v>
      </c>
      <c r="F829" s="219"/>
      <c r="G829" s="123"/>
    </row>
    <row r="830" customHeight="1" spans="1:7">
      <c r="A830" s="218">
        <v>2120103</v>
      </c>
      <c r="B830" s="118" t="s">
        <v>104</v>
      </c>
      <c r="C830" s="119"/>
      <c r="D830" s="119"/>
      <c r="E830" s="119">
        <v>0</v>
      </c>
      <c r="F830" s="219"/>
      <c r="G830" s="123"/>
    </row>
    <row r="831" customHeight="1" spans="1:7">
      <c r="A831" s="218">
        <v>2120104</v>
      </c>
      <c r="B831" s="118" t="s">
        <v>715</v>
      </c>
      <c r="C831" s="119">
        <v>1600</v>
      </c>
      <c r="D831" s="119">
        <v>1600</v>
      </c>
      <c r="E831" s="119">
        <v>2650</v>
      </c>
      <c r="F831" s="219">
        <f>E831/C831*100</f>
        <v>165.625</v>
      </c>
      <c r="G831" s="123">
        <v>0.370926021727884</v>
      </c>
    </row>
    <row r="832" customHeight="1" spans="1:7">
      <c r="A832" s="218">
        <v>2120105</v>
      </c>
      <c r="B832" s="118" t="s">
        <v>716</v>
      </c>
      <c r="C832" s="119"/>
      <c r="D832" s="119"/>
      <c r="E832" s="119">
        <v>0</v>
      </c>
      <c r="F832" s="219"/>
      <c r="G832" s="123"/>
    </row>
    <row r="833" customHeight="1" spans="1:7">
      <c r="A833" s="218">
        <v>2120106</v>
      </c>
      <c r="B833" s="118" t="s">
        <v>717</v>
      </c>
      <c r="C833" s="119">
        <v>100</v>
      </c>
      <c r="D833" s="119">
        <v>100</v>
      </c>
      <c r="E833" s="119">
        <v>481</v>
      </c>
      <c r="F833" s="219">
        <f>E833/C833*100</f>
        <v>481</v>
      </c>
      <c r="G833" s="123">
        <v>1.91515151515152</v>
      </c>
    </row>
    <row r="834" customHeight="1" spans="1:7">
      <c r="A834" s="218">
        <v>2120107</v>
      </c>
      <c r="B834" s="118" t="s">
        <v>718</v>
      </c>
      <c r="C834" s="119"/>
      <c r="D834" s="119"/>
      <c r="E834" s="119">
        <v>77</v>
      </c>
      <c r="F834" s="219"/>
      <c r="G834" s="123">
        <v>0.166666666666667</v>
      </c>
    </row>
    <row r="835" customHeight="1" spans="1:7">
      <c r="A835" s="218">
        <v>2120109</v>
      </c>
      <c r="B835" s="118" t="s">
        <v>719</v>
      </c>
      <c r="C835" s="119"/>
      <c r="D835" s="119"/>
      <c r="E835" s="119">
        <v>0</v>
      </c>
      <c r="F835" s="219"/>
      <c r="G835" s="123">
        <v>-1</v>
      </c>
    </row>
    <row r="836" customHeight="1" spans="1:7">
      <c r="A836" s="218">
        <v>2120110</v>
      </c>
      <c r="B836" s="118" t="s">
        <v>720</v>
      </c>
      <c r="C836" s="119"/>
      <c r="D836" s="119"/>
      <c r="E836" s="119">
        <v>0</v>
      </c>
      <c r="F836" s="219"/>
      <c r="G836" s="123"/>
    </row>
    <row r="837" customHeight="1" spans="1:7">
      <c r="A837" s="218">
        <v>2120199</v>
      </c>
      <c r="B837" s="118" t="s">
        <v>721</v>
      </c>
      <c r="C837" s="119">
        <v>1500</v>
      </c>
      <c r="D837" s="119">
        <v>1500</v>
      </c>
      <c r="E837" s="119">
        <v>3559</v>
      </c>
      <c r="F837" s="219">
        <f>E837/C837*100</f>
        <v>237.266666666667</v>
      </c>
      <c r="G837" s="123">
        <v>0.565083553210202</v>
      </c>
    </row>
    <row r="838" customHeight="1" spans="1:7">
      <c r="A838" s="218">
        <v>21202</v>
      </c>
      <c r="B838" s="220" t="s">
        <v>722</v>
      </c>
      <c r="C838" s="119"/>
      <c r="D838" s="119"/>
      <c r="E838" s="119">
        <f>E839</f>
        <v>0</v>
      </c>
      <c r="F838" s="219"/>
      <c r="G838" s="123">
        <v>-1</v>
      </c>
    </row>
    <row r="839" customHeight="1" spans="1:7">
      <c r="A839" s="218">
        <v>2120201</v>
      </c>
      <c r="B839" s="118" t="s">
        <v>723</v>
      </c>
      <c r="C839" s="119"/>
      <c r="D839" s="119"/>
      <c r="E839" s="119">
        <v>0</v>
      </c>
      <c r="F839" s="219"/>
      <c r="G839" s="123">
        <v>-1</v>
      </c>
    </row>
    <row r="840" customHeight="1" spans="1:7">
      <c r="A840" s="218">
        <v>21203</v>
      </c>
      <c r="B840" s="220" t="s">
        <v>724</v>
      </c>
      <c r="C840" s="119">
        <f>SUM(C841:C842)</f>
        <v>1000</v>
      </c>
      <c r="D840" s="119">
        <f>SUM(D841:D842)</f>
        <v>1000</v>
      </c>
      <c r="E840" s="119">
        <f>SUM(E841:E842)</f>
        <v>1886</v>
      </c>
      <c r="F840" s="219">
        <f t="shared" ref="F839:F902" si="5">E840/C840*100</f>
        <v>188.6</v>
      </c>
      <c r="G840" s="123">
        <v>0.444104134762634</v>
      </c>
    </row>
    <row r="841" customHeight="1" spans="1:7">
      <c r="A841" s="218">
        <v>2120303</v>
      </c>
      <c r="B841" s="118" t="s">
        <v>725</v>
      </c>
      <c r="C841" s="119">
        <v>1000</v>
      </c>
      <c r="D841" s="119">
        <v>1000</v>
      </c>
      <c r="E841" s="119">
        <v>1018</v>
      </c>
      <c r="F841" s="219">
        <f t="shared" si="5"/>
        <v>101.8</v>
      </c>
      <c r="G841" s="123">
        <v>-0.105448154657294</v>
      </c>
    </row>
    <row r="842" customHeight="1" spans="1:7">
      <c r="A842" s="218">
        <v>2120399</v>
      </c>
      <c r="B842" s="118" t="s">
        <v>726</v>
      </c>
      <c r="C842" s="119"/>
      <c r="D842" s="119"/>
      <c r="E842" s="119">
        <v>868</v>
      </c>
      <c r="F842" s="219"/>
      <c r="G842" s="123">
        <v>4.16666666666667</v>
      </c>
    </row>
    <row r="843" customHeight="1" spans="1:7">
      <c r="A843" s="218">
        <v>21205</v>
      </c>
      <c r="B843" s="220" t="s">
        <v>727</v>
      </c>
      <c r="C843" s="119">
        <v>5500</v>
      </c>
      <c r="D843" s="119">
        <v>5500</v>
      </c>
      <c r="E843" s="119">
        <f t="shared" ref="E843:E847" si="6">E844</f>
        <v>4742</v>
      </c>
      <c r="F843" s="219">
        <f t="shared" si="5"/>
        <v>86.2181818181818</v>
      </c>
      <c r="G843" s="123">
        <v>-0.169527145359019</v>
      </c>
    </row>
    <row r="844" customHeight="1" spans="1:7">
      <c r="A844" s="218">
        <v>2120501</v>
      </c>
      <c r="B844" s="118" t="s">
        <v>728</v>
      </c>
      <c r="C844" s="119">
        <v>5500</v>
      </c>
      <c r="D844" s="119"/>
      <c r="E844" s="119">
        <v>4742</v>
      </c>
      <c r="F844" s="219">
        <f t="shared" si="5"/>
        <v>86.2181818181818</v>
      </c>
      <c r="G844" s="123">
        <v>-0.169527145359019</v>
      </c>
    </row>
    <row r="845" customHeight="1" spans="1:7">
      <c r="A845" s="218">
        <v>21206</v>
      </c>
      <c r="B845" s="220" t="s">
        <v>729</v>
      </c>
      <c r="C845" s="119">
        <v>300</v>
      </c>
      <c r="D845" s="119">
        <v>300</v>
      </c>
      <c r="E845" s="119">
        <f t="shared" si="6"/>
        <v>2</v>
      </c>
      <c r="F845" s="219">
        <f t="shared" si="5"/>
        <v>0.666666666666667</v>
      </c>
      <c r="G845" s="123">
        <v>-0.993464052287582</v>
      </c>
    </row>
    <row r="846" customHeight="1" spans="1:7">
      <c r="A846" s="218">
        <v>2120601</v>
      </c>
      <c r="B846" s="118" t="s">
        <v>730</v>
      </c>
      <c r="C846" s="119">
        <v>300</v>
      </c>
      <c r="D846" s="119"/>
      <c r="E846" s="119">
        <v>2</v>
      </c>
      <c r="F846" s="219">
        <f t="shared" si="5"/>
        <v>0.666666666666667</v>
      </c>
      <c r="G846" s="123">
        <v>-0.993464052287582</v>
      </c>
    </row>
    <row r="847" customHeight="1" spans="1:7">
      <c r="A847" s="218">
        <v>21299</v>
      </c>
      <c r="B847" s="220" t="s">
        <v>731</v>
      </c>
      <c r="C847" s="119">
        <v>3217</v>
      </c>
      <c r="D847" s="119">
        <v>15384</v>
      </c>
      <c r="E847" s="119">
        <f t="shared" si="6"/>
        <v>60324</v>
      </c>
      <c r="F847" s="219">
        <f t="shared" si="5"/>
        <v>1875.16319552378</v>
      </c>
      <c r="G847" s="123">
        <v>-0.427644312877149</v>
      </c>
    </row>
    <row r="848" customHeight="1" spans="1:7">
      <c r="A848" s="218">
        <v>2129999</v>
      </c>
      <c r="B848" s="118" t="s">
        <v>732</v>
      </c>
      <c r="C848" s="119">
        <v>3217</v>
      </c>
      <c r="D848" s="119">
        <v>15384</v>
      </c>
      <c r="E848" s="119">
        <v>60324</v>
      </c>
      <c r="F848" s="219">
        <f t="shared" si="5"/>
        <v>1875.16319552378</v>
      </c>
      <c r="G848" s="123">
        <v>-0.427644312877149</v>
      </c>
    </row>
    <row r="849" customHeight="1" spans="1:7">
      <c r="A849" s="218">
        <v>213</v>
      </c>
      <c r="B849" s="220" t="s">
        <v>733</v>
      </c>
      <c r="C849" s="119">
        <f>SUM(C850,C876,C898,C926,C937,C944,C950,C953)</f>
        <v>71716</v>
      </c>
      <c r="D849" s="119">
        <f>SUM(D850,D876,D898,D926,D937,D944,D950,D953)</f>
        <v>82819</v>
      </c>
      <c r="E849" s="119">
        <f>SUM(E850,E876,E898,E926,E937,E944,E950,E953)</f>
        <v>77366</v>
      </c>
      <c r="F849" s="219">
        <f t="shared" si="5"/>
        <v>107.878297729935</v>
      </c>
      <c r="G849" s="123">
        <v>0.0426403600981105</v>
      </c>
    </row>
    <row r="850" customHeight="1" spans="1:7">
      <c r="A850" s="218">
        <v>21301</v>
      </c>
      <c r="B850" s="220" t="s">
        <v>734</v>
      </c>
      <c r="C850" s="119">
        <f>SUM(C851:C875)</f>
        <v>27900</v>
      </c>
      <c r="D850" s="119">
        <f>SUM(D851:D875)</f>
        <v>32900</v>
      </c>
      <c r="E850" s="119">
        <f>SUM(E851:E875)</f>
        <v>28717</v>
      </c>
      <c r="F850" s="219">
        <f t="shared" si="5"/>
        <v>102.928315412186</v>
      </c>
      <c r="G850" s="123">
        <v>0.212352767340735</v>
      </c>
    </row>
    <row r="851" customHeight="1" spans="1:7">
      <c r="A851" s="218">
        <v>2130101</v>
      </c>
      <c r="B851" s="118" t="s">
        <v>102</v>
      </c>
      <c r="C851" s="119">
        <v>3300</v>
      </c>
      <c r="D851" s="119">
        <v>3300</v>
      </c>
      <c r="E851" s="119">
        <v>3285</v>
      </c>
      <c r="F851" s="219">
        <f t="shared" si="5"/>
        <v>99.5454545454545</v>
      </c>
      <c r="G851" s="123">
        <v>-0.126562084551981</v>
      </c>
    </row>
    <row r="852" customHeight="1" spans="1:7">
      <c r="A852" s="218">
        <v>2130102</v>
      </c>
      <c r="B852" s="118" t="s">
        <v>103</v>
      </c>
      <c r="C852" s="119"/>
      <c r="D852" s="119"/>
      <c r="E852" s="119">
        <v>0</v>
      </c>
      <c r="F852" s="219"/>
      <c r="G852" s="123">
        <v>-1</v>
      </c>
    </row>
    <row r="853" customHeight="1" spans="1:7">
      <c r="A853" s="218">
        <v>2130103</v>
      </c>
      <c r="B853" s="118" t="s">
        <v>104</v>
      </c>
      <c r="C853" s="119"/>
      <c r="D853" s="119"/>
      <c r="E853" s="119">
        <v>1</v>
      </c>
      <c r="F853" s="219"/>
      <c r="G853" s="123">
        <v>-0.954545454545455</v>
      </c>
    </row>
    <row r="854" customHeight="1" spans="1:7">
      <c r="A854" s="218">
        <v>2130104</v>
      </c>
      <c r="B854" s="118" t="s">
        <v>111</v>
      </c>
      <c r="C854" s="119">
        <v>1000</v>
      </c>
      <c r="D854" s="119">
        <v>1000</v>
      </c>
      <c r="E854" s="119">
        <v>514</v>
      </c>
      <c r="F854" s="219">
        <f t="shared" si="5"/>
        <v>51.4</v>
      </c>
      <c r="G854" s="123">
        <v>-0.76367816091954</v>
      </c>
    </row>
    <row r="855" customHeight="1" spans="1:7">
      <c r="A855" s="218">
        <v>2130105</v>
      </c>
      <c r="B855" s="118" t="s">
        <v>735</v>
      </c>
      <c r="C855" s="119"/>
      <c r="D855" s="119"/>
      <c r="E855" s="119">
        <v>9</v>
      </c>
      <c r="F855" s="219"/>
      <c r="G855" s="123"/>
    </row>
    <row r="856" customHeight="1" spans="1:7">
      <c r="A856" s="218">
        <v>2130106</v>
      </c>
      <c r="B856" s="118" t="s">
        <v>736</v>
      </c>
      <c r="C856" s="119">
        <v>1000</v>
      </c>
      <c r="D856" s="119">
        <v>1000</v>
      </c>
      <c r="E856" s="119">
        <v>233</v>
      </c>
      <c r="F856" s="219">
        <f t="shared" si="5"/>
        <v>23.3</v>
      </c>
      <c r="G856" s="123">
        <v>-0.741685144124169</v>
      </c>
    </row>
    <row r="857" customHeight="1" spans="1:7">
      <c r="A857" s="218">
        <v>2130108</v>
      </c>
      <c r="B857" s="118" t="s">
        <v>737</v>
      </c>
      <c r="C857" s="119">
        <v>500</v>
      </c>
      <c r="D857" s="119">
        <v>500</v>
      </c>
      <c r="E857" s="119">
        <v>626</v>
      </c>
      <c r="F857" s="219">
        <f t="shared" si="5"/>
        <v>125.2</v>
      </c>
      <c r="G857" s="123">
        <v>0.357917570498915</v>
      </c>
    </row>
    <row r="858" customHeight="1" spans="1:7">
      <c r="A858" s="218">
        <v>2130109</v>
      </c>
      <c r="B858" s="118" t="s">
        <v>738</v>
      </c>
      <c r="C858" s="119">
        <v>100</v>
      </c>
      <c r="D858" s="119">
        <v>100</v>
      </c>
      <c r="E858" s="119">
        <v>43</v>
      </c>
      <c r="F858" s="219">
        <f t="shared" si="5"/>
        <v>43</v>
      </c>
      <c r="G858" s="123">
        <v>-0.661417322834646</v>
      </c>
    </row>
    <row r="859" customHeight="1" spans="1:7">
      <c r="A859" s="218">
        <v>2130110</v>
      </c>
      <c r="B859" s="118" t="s">
        <v>739</v>
      </c>
      <c r="C859" s="119"/>
      <c r="D859" s="119"/>
      <c r="E859" s="119">
        <v>10</v>
      </c>
      <c r="F859" s="219"/>
      <c r="G859" s="123"/>
    </row>
    <row r="860" customHeight="1" spans="1:7">
      <c r="A860" s="218">
        <v>2130111</v>
      </c>
      <c r="B860" s="118" t="s">
        <v>740</v>
      </c>
      <c r="C860" s="119"/>
      <c r="D860" s="119"/>
      <c r="E860" s="119">
        <v>0</v>
      </c>
      <c r="F860" s="219"/>
      <c r="G860" s="123"/>
    </row>
    <row r="861" customHeight="1" spans="1:7">
      <c r="A861" s="218">
        <v>2130112</v>
      </c>
      <c r="B861" s="118" t="s">
        <v>741</v>
      </c>
      <c r="C861" s="119"/>
      <c r="D861" s="119"/>
      <c r="E861" s="119">
        <v>0</v>
      </c>
      <c r="F861" s="219"/>
      <c r="G861" s="123"/>
    </row>
    <row r="862" customHeight="1" spans="1:7">
      <c r="A862" s="218">
        <v>2130114</v>
      </c>
      <c r="B862" s="118" t="s">
        <v>742</v>
      </c>
      <c r="C862" s="119"/>
      <c r="D862" s="119"/>
      <c r="E862" s="119">
        <v>0</v>
      </c>
      <c r="F862" s="219"/>
      <c r="G862" s="123"/>
    </row>
    <row r="863" customHeight="1" spans="1:7">
      <c r="A863" s="218">
        <v>2130119</v>
      </c>
      <c r="B863" s="118" t="s">
        <v>743</v>
      </c>
      <c r="C863" s="119">
        <v>100</v>
      </c>
      <c r="D863" s="119">
        <v>100</v>
      </c>
      <c r="E863" s="119">
        <v>86</v>
      </c>
      <c r="F863" s="219">
        <f t="shared" si="5"/>
        <v>86</v>
      </c>
      <c r="G863" s="123">
        <v>-0.0652173913043478</v>
      </c>
    </row>
    <row r="864" customHeight="1" spans="1:7">
      <c r="A864" s="218">
        <v>2130120</v>
      </c>
      <c r="B864" s="118" t="s">
        <v>744</v>
      </c>
      <c r="C864" s="119"/>
      <c r="D864" s="119"/>
      <c r="E864" s="119">
        <v>0</v>
      </c>
      <c r="F864" s="219"/>
      <c r="G864" s="123"/>
    </row>
    <row r="865" customHeight="1" spans="1:7">
      <c r="A865" s="218">
        <v>2130121</v>
      </c>
      <c r="B865" s="118" t="s">
        <v>745</v>
      </c>
      <c r="C865" s="119">
        <v>200</v>
      </c>
      <c r="D865" s="119">
        <v>200</v>
      </c>
      <c r="E865" s="119">
        <v>783</v>
      </c>
      <c r="F865" s="219">
        <f t="shared" si="5"/>
        <v>391.5</v>
      </c>
      <c r="G865" s="123">
        <v>1.81654676258993</v>
      </c>
    </row>
    <row r="866" customHeight="1" spans="1:7">
      <c r="A866" s="218">
        <v>2130122</v>
      </c>
      <c r="B866" s="118" t="s">
        <v>746</v>
      </c>
      <c r="C866" s="119">
        <v>7000</v>
      </c>
      <c r="D866" s="119">
        <v>10000</v>
      </c>
      <c r="E866" s="119">
        <v>9181</v>
      </c>
      <c r="F866" s="219">
        <f t="shared" si="5"/>
        <v>131.157142857143</v>
      </c>
      <c r="G866" s="123">
        <v>0.351936386393756</v>
      </c>
    </row>
    <row r="867" customHeight="1" spans="1:7">
      <c r="A867" s="218">
        <v>2130124</v>
      </c>
      <c r="B867" s="118" t="s">
        <v>747</v>
      </c>
      <c r="C867" s="119">
        <v>400</v>
      </c>
      <c r="D867" s="119">
        <v>400</v>
      </c>
      <c r="E867" s="119">
        <v>763</v>
      </c>
      <c r="F867" s="219">
        <f t="shared" si="5"/>
        <v>190.75</v>
      </c>
      <c r="G867" s="123">
        <v>0.75</v>
      </c>
    </row>
    <row r="868" customHeight="1" spans="1:7">
      <c r="A868" s="218">
        <v>2130125</v>
      </c>
      <c r="B868" s="118" t="s">
        <v>748</v>
      </c>
      <c r="C868" s="119">
        <v>200</v>
      </c>
      <c r="D868" s="119">
        <v>200</v>
      </c>
      <c r="E868" s="119">
        <v>49</v>
      </c>
      <c r="F868" s="219">
        <f t="shared" si="5"/>
        <v>24.5</v>
      </c>
      <c r="G868" s="123">
        <v>-0.756218905472637</v>
      </c>
    </row>
    <row r="869" customHeight="1" spans="1:7">
      <c r="A869" s="218">
        <v>2130126</v>
      </c>
      <c r="B869" s="118" t="s">
        <v>749</v>
      </c>
      <c r="C869" s="119">
        <v>4000</v>
      </c>
      <c r="D869" s="119">
        <v>6000</v>
      </c>
      <c r="E869" s="119">
        <v>5506</v>
      </c>
      <c r="F869" s="219">
        <f t="shared" si="5"/>
        <v>137.65</v>
      </c>
      <c r="G869" s="123">
        <v>0.584460431654676</v>
      </c>
    </row>
    <row r="870" customHeight="1" spans="1:7">
      <c r="A870" s="218">
        <v>2130135</v>
      </c>
      <c r="B870" s="118" t="s">
        <v>750</v>
      </c>
      <c r="C870" s="119">
        <v>100</v>
      </c>
      <c r="D870" s="119">
        <v>100</v>
      </c>
      <c r="E870" s="119">
        <v>569</v>
      </c>
      <c r="F870" s="219">
        <f t="shared" si="5"/>
        <v>569</v>
      </c>
      <c r="G870" s="123">
        <v>5.39325842696629</v>
      </c>
    </row>
    <row r="871" customHeight="1" spans="1:7">
      <c r="A871" s="218">
        <v>2130142</v>
      </c>
      <c r="B871" s="118" t="s">
        <v>751</v>
      </c>
      <c r="C871" s="119"/>
      <c r="D871" s="119"/>
      <c r="E871" s="119">
        <v>11</v>
      </c>
      <c r="F871" s="219"/>
      <c r="G871" s="123"/>
    </row>
    <row r="872" customHeight="1" spans="1:7">
      <c r="A872" s="218">
        <v>2130148</v>
      </c>
      <c r="B872" s="118" t="s">
        <v>752</v>
      </c>
      <c r="C872" s="119"/>
      <c r="D872" s="119"/>
      <c r="E872" s="119">
        <v>0</v>
      </c>
      <c r="F872" s="219"/>
      <c r="G872" s="123"/>
    </row>
    <row r="873" customHeight="1" spans="1:7">
      <c r="A873" s="218">
        <v>2130152</v>
      </c>
      <c r="B873" s="118" t="s">
        <v>753</v>
      </c>
      <c r="C873" s="119"/>
      <c r="D873" s="119"/>
      <c r="E873" s="119">
        <v>10</v>
      </c>
      <c r="F873" s="219"/>
      <c r="G873" s="123">
        <v>2.33333333333333</v>
      </c>
    </row>
    <row r="874" customHeight="1" spans="1:7">
      <c r="A874" s="218">
        <v>2130153</v>
      </c>
      <c r="B874" s="118" t="s">
        <v>754</v>
      </c>
      <c r="C874" s="119">
        <v>5000</v>
      </c>
      <c r="D874" s="119">
        <v>5000</v>
      </c>
      <c r="E874" s="119">
        <v>3324</v>
      </c>
      <c r="F874" s="219">
        <f t="shared" si="5"/>
        <v>66.48</v>
      </c>
      <c r="G874" s="123">
        <v>8.44318181818182</v>
      </c>
    </row>
    <row r="875" customHeight="1" spans="1:7">
      <c r="A875" s="218">
        <v>2130199</v>
      </c>
      <c r="B875" s="118" t="s">
        <v>755</v>
      </c>
      <c r="C875" s="119">
        <v>5000</v>
      </c>
      <c r="D875" s="119">
        <v>5000</v>
      </c>
      <c r="E875" s="119">
        <v>3714</v>
      </c>
      <c r="F875" s="219">
        <f t="shared" si="5"/>
        <v>74.28</v>
      </c>
      <c r="G875" s="123">
        <v>-0.175399644760213</v>
      </c>
    </row>
    <row r="876" customHeight="1" spans="1:7">
      <c r="A876" s="218">
        <v>21302</v>
      </c>
      <c r="B876" s="220" t="s">
        <v>756</v>
      </c>
      <c r="C876" s="119">
        <f>SUM(C877:C897)</f>
        <v>6400</v>
      </c>
      <c r="D876" s="119">
        <f>SUM(D877:D897)</f>
        <v>6400</v>
      </c>
      <c r="E876" s="119">
        <f>SUM(E877:E897)</f>
        <v>5162</v>
      </c>
      <c r="F876" s="219">
        <f t="shared" si="5"/>
        <v>80.65625</v>
      </c>
      <c r="G876" s="123">
        <v>-0.219652305366591</v>
      </c>
    </row>
    <row r="877" customHeight="1" spans="1:7">
      <c r="A877" s="218">
        <v>2130201</v>
      </c>
      <c r="B877" s="118" t="s">
        <v>102</v>
      </c>
      <c r="C877" s="119">
        <v>1700</v>
      </c>
      <c r="D877" s="119">
        <v>1700</v>
      </c>
      <c r="E877" s="119">
        <v>1636</v>
      </c>
      <c r="F877" s="219">
        <f t="shared" si="5"/>
        <v>96.2352941176471</v>
      </c>
      <c r="G877" s="123">
        <v>-0.223171889838557</v>
      </c>
    </row>
    <row r="878" customHeight="1" spans="1:7">
      <c r="A878" s="218">
        <v>2130202</v>
      </c>
      <c r="B878" s="118" t="s">
        <v>103</v>
      </c>
      <c r="C878" s="119"/>
      <c r="D878" s="119"/>
      <c r="E878" s="119">
        <v>0</v>
      </c>
      <c r="F878" s="219"/>
      <c r="G878" s="123"/>
    </row>
    <row r="879" customHeight="1" spans="1:7">
      <c r="A879" s="218">
        <v>2130203</v>
      </c>
      <c r="B879" s="118" t="s">
        <v>104</v>
      </c>
      <c r="C879" s="119"/>
      <c r="D879" s="119"/>
      <c r="E879" s="119">
        <v>0</v>
      </c>
      <c r="F879" s="219"/>
      <c r="G879" s="123"/>
    </row>
    <row r="880" customHeight="1" spans="1:7">
      <c r="A880" s="218">
        <v>2130204</v>
      </c>
      <c r="B880" s="118" t="s">
        <v>757</v>
      </c>
      <c r="C880" s="119">
        <v>200</v>
      </c>
      <c r="D880" s="119">
        <v>200</v>
      </c>
      <c r="E880" s="119">
        <v>176</v>
      </c>
      <c r="F880" s="219">
        <f t="shared" si="5"/>
        <v>88</v>
      </c>
      <c r="G880" s="123">
        <v>-0.352941176470588</v>
      </c>
    </row>
    <row r="881" customHeight="1" spans="1:7">
      <c r="A881" s="218">
        <v>2130205</v>
      </c>
      <c r="B881" s="118" t="s">
        <v>758</v>
      </c>
      <c r="C881" s="119"/>
      <c r="D881" s="119"/>
      <c r="E881" s="119">
        <v>18</v>
      </c>
      <c r="F881" s="219"/>
      <c r="G881" s="123"/>
    </row>
    <row r="882" customHeight="1" spans="1:7">
      <c r="A882" s="218">
        <v>2130206</v>
      </c>
      <c r="B882" s="118" t="s">
        <v>759</v>
      </c>
      <c r="C882" s="119"/>
      <c r="D882" s="119"/>
      <c r="E882" s="119">
        <v>0</v>
      </c>
      <c r="F882" s="219"/>
      <c r="G882" s="123"/>
    </row>
    <row r="883" customHeight="1" spans="1:7">
      <c r="A883" s="218">
        <v>2130207</v>
      </c>
      <c r="B883" s="118" t="s">
        <v>760</v>
      </c>
      <c r="C883" s="119">
        <v>400</v>
      </c>
      <c r="D883" s="119">
        <v>400</v>
      </c>
      <c r="E883" s="119">
        <v>6</v>
      </c>
      <c r="F883" s="219">
        <f t="shared" si="5"/>
        <v>1.5</v>
      </c>
      <c r="G883" s="123">
        <v>-0.983379501385042</v>
      </c>
    </row>
    <row r="884" customHeight="1" spans="1:7">
      <c r="A884" s="218">
        <v>2130209</v>
      </c>
      <c r="B884" s="118" t="s">
        <v>761</v>
      </c>
      <c r="C884" s="119">
        <v>600</v>
      </c>
      <c r="D884" s="119">
        <v>600</v>
      </c>
      <c r="E884" s="119">
        <v>1271</v>
      </c>
      <c r="F884" s="219">
        <f t="shared" si="5"/>
        <v>211.833333333333</v>
      </c>
      <c r="G884" s="123">
        <v>1.11129568106312</v>
      </c>
    </row>
    <row r="885" customHeight="1" spans="1:7">
      <c r="A885" s="218">
        <v>2130211</v>
      </c>
      <c r="B885" s="118" t="s">
        <v>762</v>
      </c>
      <c r="C885" s="119"/>
      <c r="D885" s="119"/>
      <c r="E885" s="119">
        <v>60</v>
      </c>
      <c r="F885" s="219"/>
      <c r="G885" s="123"/>
    </row>
    <row r="886" customHeight="1" spans="1:7">
      <c r="A886" s="218">
        <v>2130212</v>
      </c>
      <c r="B886" s="118" t="s">
        <v>763</v>
      </c>
      <c r="C886" s="119"/>
      <c r="D886" s="119"/>
      <c r="E886" s="119">
        <v>0</v>
      </c>
      <c r="F886" s="219"/>
      <c r="G886" s="123"/>
    </row>
    <row r="887" customHeight="1" spans="1:7">
      <c r="A887" s="218">
        <v>2130213</v>
      </c>
      <c r="B887" s="118" t="s">
        <v>764</v>
      </c>
      <c r="C887" s="119"/>
      <c r="D887" s="119"/>
      <c r="E887" s="119">
        <v>0</v>
      </c>
      <c r="F887" s="219"/>
      <c r="G887" s="123">
        <v>-1</v>
      </c>
    </row>
    <row r="888" customHeight="1" spans="1:7">
      <c r="A888" s="218">
        <v>2130217</v>
      </c>
      <c r="B888" s="118" t="s">
        <v>765</v>
      </c>
      <c r="C888" s="119"/>
      <c r="D888" s="119"/>
      <c r="E888" s="119">
        <v>0</v>
      </c>
      <c r="F888" s="219"/>
      <c r="G888" s="123"/>
    </row>
    <row r="889" customHeight="1" spans="1:7">
      <c r="A889" s="218">
        <v>2130220</v>
      </c>
      <c r="B889" s="118" t="s">
        <v>766</v>
      </c>
      <c r="C889" s="119"/>
      <c r="D889" s="119"/>
      <c r="E889" s="119">
        <v>0</v>
      </c>
      <c r="F889" s="219"/>
      <c r="G889" s="123"/>
    </row>
    <row r="890" customHeight="1" spans="1:7">
      <c r="A890" s="218">
        <v>2130221</v>
      </c>
      <c r="B890" s="118" t="s">
        <v>767</v>
      </c>
      <c r="C890" s="119"/>
      <c r="D890" s="119"/>
      <c r="E890" s="119">
        <v>0</v>
      </c>
      <c r="F890" s="219"/>
      <c r="G890" s="123"/>
    </row>
    <row r="891" customHeight="1" spans="1:7">
      <c r="A891" s="218">
        <v>2130223</v>
      </c>
      <c r="B891" s="118" t="s">
        <v>768</v>
      </c>
      <c r="C891" s="119"/>
      <c r="D891" s="119"/>
      <c r="E891" s="119">
        <v>0</v>
      </c>
      <c r="F891" s="219"/>
      <c r="G891" s="123"/>
    </row>
    <row r="892" customHeight="1" spans="1:7">
      <c r="A892" s="218">
        <v>2130226</v>
      </c>
      <c r="B892" s="118" t="s">
        <v>769</v>
      </c>
      <c r="C892" s="119"/>
      <c r="D892" s="119"/>
      <c r="E892" s="119">
        <v>0</v>
      </c>
      <c r="F892" s="219"/>
      <c r="G892" s="123"/>
    </row>
    <row r="893" customHeight="1" spans="1:7">
      <c r="A893" s="218">
        <v>2130227</v>
      </c>
      <c r="B893" s="118" t="s">
        <v>770</v>
      </c>
      <c r="C893" s="119"/>
      <c r="D893" s="119"/>
      <c r="E893" s="119">
        <v>0</v>
      </c>
      <c r="F893" s="219"/>
      <c r="G893" s="123"/>
    </row>
    <row r="894" customHeight="1" spans="1:7">
      <c r="A894" s="218">
        <v>2130234</v>
      </c>
      <c r="B894" s="118" t="s">
        <v>771</v>
      </c>
      <c r="C894" s="119"/>
      <c r="D894" s="119"/>
      <c r="E894" s="119">
        <v>88</v>
      </c>
      <c r="F894" s="219"/>
      <c r="G894" s="123">
        <v>87</v>
      </c>
    </row>
    <row r="895" customHeight="1" spans="1:7">
      <c r="A895" s="218">
        <v>2130236</v>
      </c>
      <c r="B895" s="118" t="s">
        <v>772</v>
      </c>
      <c r="C895" s="119"/>
      <c r="D895" s="119"/>
      <c r="E895" s="119">
        <v>0</v>
      </c>
      <c r="F895" s="219"/>
      <c r="G895" s="123"/>
    </row>
    <row r="896" customHeight="1" spans="1:7">
      <c r="A896" s="218">
        <v>2130237</v>
      </c>
      <c r="B896" s="118" t="s">
        <v>741</v>
      </c>
      <c r="C896" s="119"/>
      <c r="D896" s="119"/>
      <c r="E896" s="119">
        <v>0</v>
      </c>
      <c r="F896" s="219"/>
      <c r="G896" s="123"/>
    </row>
    <row r="897" customHeight="1" spans="1:7">
      <c r="A897" s="218">
        <v>2130299</v>
      </c>
      <c r="B897" s="118" t="s">
        <v>773</v>
      </c>
      <c r="C897" s="119">
        <v>3500</v>
      </c>
      <c r="D897" s="119">
        <v>3500</v>
      </c>
      <c r="E897" s="119">
        <v>1907</v>
      </c>
      <c r="F897" s="219">
        <f t="shared" si="5"/>
        <v>54.4857142857143</v>
      </c>
      <c r="G897" s="123">
        <v>-0.412869458128079</v>
      </c>
    </row>
    <row r="898" customHeight="1" spans="1:7">
      <c r="A898" s="218">
        <v>21303</v>
      </c>
      <c r="B898" s="220" t="s">
        <v>774</v>
      </c>
      <c r="C898" s="119">
        <f>SUM(C899:C925)</f>
        <v>7050</v>
      </c>
      <c r="D898" s="119">
        <f>SUM(D899:D925)</f>
        <v>8050</v>
      </c>
      <c r="E898" s="119">
        <f>SUM(E899:E925)</f>
        <v>7760</v>
      </c>
      <c r="F898" s="219">
        <f t="shared" si="5"/>
        <v>110.070921985816</v>
      </c>
      <c r="G898" s="123">
        <v>-0.0735434574976123</v>
      </c>
    </row>
    <row r="899" customHeight="1" spans="1:7">
      <c r="A899" s="218">
        <v>2130301</v>
      </c>
      <c r="B899" s="118" t="s">
        <v>102</v>
      </c>
      <c r="C899" s="119">
        <v>1000</v>
      </c>
      <c r="D899" s="119">
        <v>1000</v>
      </c>
      <c r="E899" s="119">
        <v>1396</v>
      </c>
      <c r="F899" s="219">
        <f t="shared" si="5"/>
        <v>139.6</v>
      </c>
      <c r="G899" s="123">
        <v>-0.0325710325710326</v>
      </c>
    </row>
    <row r="900" customHeight="1" spans="1:7">
      <c r="A900" s="218">
        <v>2130302</v>
      </c>
      <c r="B900" s="118" t="s">
        <v>103</v>
      </c>
      <c r="C900" s="119"/>
      <c r="D900" s="119"/>
      <c r="E900" s="119">
        <v>0</v>
      </c>
      <c r="F900" s="219"/>
      <c r="G900" s="123"/>
    </row>
    <row r="901" customHeight="1" spans="1:7">
      <c r="A901" s="218">
        <v>2130303</v>
      </c>
      <c r="B901" s="118" t="s">
        <v>104</v>
      </c>
      <c r="C901" s="119"/>
      <c r="D901" s="119"/>
      <c r="E901" s="119">
        <v>0</v>
      </c>
      <c r="F901" s="219"/>
      <c r="G901" s="123"/>
    </row>
    <row r="902" customHeight="1" spans="1:7">
      <c r="A902" s="218">
        <v>2130304</v>
      </c>
      <c r="B902" s="118" t="s">
        <v>775</v>
      </c>
      <c r="C902" s="119"/>
      <c r="D902" s="119"/>
      <c r="E902" s="119">
        <v>0</v>
      </c>
      <c r="F902" s="219"/>
      <c r="G902" s="123">
        <v>-1</v>
      </c>
    </row>
    <row r="903" customHeight="1" spans="1:7">
      <c r="A903" s="218">
        <v>2130305</v>
      </c>
      <c r="B903" s="118" t="s">
        <v>776</v>
      </c>
      <c r="C903" s="119">
        <v>1800</v>
      </c>
      <c r="D903" s="119">
        <v>1800</v>
      </c>
      <c r="E903" s="119">
        <v>3537</v>
      </c>
      <c r="F903" s="219">
        <f>E903/C903*100</f>
        <v>196.5</v>
      </c>
      <c r="G903" s="123">
        <v>0.99492385786802</v>
      </c>
    </row>
    <row r="904" customHeight="1" spans="1:7">
      <c r="A904" s="218">
        <v>2130306</v>
      </c>
      <c r="B904" s="118" t="s">
        <v>777</v>
      </c>
      <c r="C904" s="119">
        <v>1000</v>
      </c>
      <c r="D904" s="119">
        <v>1000</v>
      </c>
      <c r="E904" s="119">
        <v>202</v>
      </c>
      <c r="F904" s="219">
        <f>E904/C904*100</f>
        <v>20.2</v>
      </c>
      <c r="G904" s="123">
        <v>-0.911169744942832</v>
      </c>
    </row>
    <row r="905" customHeight="1" spans="1:7">
      <c r="A905" s="218">
        <v>2130307</v>
      </c>
      <c r="B905" s="118" t="s">
        <v>778</v>
      </c>
      <c r="C905" s="119"/>
      <c r="D905" s="119"/>
      <c r="E905" s="119">
        <v>0</v>
      </c>
      <c r="F905" s="219"/>
      <c r="G905" s="123"/>
    </row>
    <row r="906" customHeight="1" spans="1:7">
      <c r="A906" s="218">
        <v>2130308</v>
      </c>
      <c r="B906" s="118" t="s">
        <v>779</v>
      </c>
      <c r="C906" s="119"/>
      <c r="D906" s="119"/>
      <c r="E906" s="119">
        <v>30</v>
      </c>
      <c r="F906" s="219"/>
      <c r="G906" s="123"/>
    </row>
    <row r="907" customHeight="1" spans="1:7">
      <c r="A907" s="218">
        <v>2130309</v>
      </c>
      <c r="B907" s="118" t="s">
        <v>780</v>
      </c>
      <c r="C907" s="119"/>
      <c r="D907" s="119"/>
      <c r="E907" s="119">
        <v>0</v>
      </c>
      <c r="F907" s="219"/>
      <c r="G907" s="123"/>
    </row>
    <row r="908" customHeight="1" spans="1:7">
      <c r="A908" s="218">
        <v>2130310</v>
      </c>
      <c r="B908" s="118" t="s">
        <v>781</v>
      </c>
      <c r="C908" s="119">
        <v>450</v>
      </c>
      <c r="D908" s="119">
        <v>450</v>
      </c>
      <c r="E908" s="119">
        <v>0</v>
      </c>
      <c r="F908" s="219">
        <f>E908/C908*100</f>
        <v>0</v>
      </c>
      <c r="G908" s="123">
        <v>-1</v>
      </c>
    </row>
    <row r="909" customHeight="1" spans="1:7">
      <c r="A909" s="218">
        <v>2130311</v>
      </c>
      <c r="B909" s="118" t="s">
        <v>782</v>
      </c>
      <c r="C909" s="119"/>
      <c r="D909" s="119"/>
      <c r="E909" s="119">
        <v>51</v>
      </c>
      <c r="F909" s="219"/>
      <c r="G909" s="123">
        <v>2.92307692307692</v>
      </c>
    </row>
    <row r="910" customHeight="1" spans="1:7">
      <c r="A910" s="218">
        <v>2130312</v>
      </c>
      <c r="B910" s="118" t="s">
        <v>783</v>
      </c>
      <c r="C910" s="119"/>
      <c r="D910" s="119"/>
      <c r="E910" s="119">
        <v>0</v>
      </c>
      <c r="F910" s="219"/>
      <c r="G910" s="123"/>
    </row>
    <row r="911" customHeight="1" spans="1:7">
      <c r="A911" s="218">
        <v>2130313</v>
      </c>
      <c r="B911" s="118" t="s">
        <v>784</v>
      </c>
      <c r="C911" s="119"/>
      <c r="D911" s="119"/>
      <c r="E911" s="119">
        <v>0</v>
      </c>
      <c r="F911" s="219"/>
      <c r="G911" s="123"/>
    </row>
    <row r="912" customHeight="1" spans="1:7">
      <c r="A912" s="218">
        <v>2130314</v>
      </c>
      <c r="B912" s="118" t="s">
        <v>785</v>
      </c>
      <c r="C912" s="119">
        <v>100</v>
      </c>
      <c r="D912" s="119">
        <v>100</v>
      </c>
      <c r="E912" s="119">
        <v>112</v>
      </c>
      <c r="F912" s="219">
        <f>E912/C912*100</f>
        <v>112</v>
      </c>
      <c r="G912" s="123">
        <v>0.647058823529412</v>
      </c>
    </row>
    <row r="913" customHeight="1" spans="1:7">
      <c r="A913" s="218">
        <v>2130315</v>
      </c>
      <c r="B913" s="118" t="s">
        <v>786</v>
      </c>
      <c r="C913" s="119"/>
      <c r="D913" s="119"/>
      <c r="E913" s="119">
        <v>163</v>
      </c>
      <c r="F913" s="219"/>
      <c r="G913" s="123">
        <v>3.52777777777778</v>
      </c>
    </row>
    <row r="914" customHeight="1" spans="1:7">
      <c r="A914" s="218">
        <v>2130316</v>
      </c>
      <c r="B914" s="118" t="s">
        <v>787</v>
      </c>
      <c r="C914" s="119">
        <v>1000</v>
      </c>
      <c r="D914" s="119">
        <v>1000</v>
      </c>
      <c r="E914" s="119">
        <v>0</v>
      </c>
      <c r="F914" s="219">
        <f>E914/C914*100</f>
        <v>0</v>
      </c>
      <c r="G914" s="123">
        <v>-1</v>
      </c>
    </row>
    <row r="915" customHeight="1" spans="1:7">
      <c r="A915" s="218">
        <v>2130317</v>
      </c>
      <c r="B915" s="118" t="s">
        <v>788</v>
      </c>
      <c r="C915" s="119"/>
      <c r="D915" s="119"/>
      <c r="E915" s="119">
        <v>0</v>
      </c>
      <c r="F915" s="219"/>
      <c r="G915" s="123"/>
    </row>
    <row r="916" customHeight="1" spans="1:7">
      <c r="A916" s="218">
        <v>2130318</v>
      </c>
      <c r="B916" s="118" t="s">
        <v>789</v>
      </c>
      <c r="C916" s="119"/>
      <c r="D916" s="119"/>
      <c r="E916" s="119">
        <v>0</v>
      </c>
      <c r="F916" s="219"/>
      <c r="G916" s="123"/>
    </row>
    <row r="917" customHeight="1" spans="1:7">
      <c r="A917" s="218">
        <v>2130319</v>
      </c>
      <c r="B917" s="118" t="s">
        <v>790</v>
      </c>
      <c r="C917" s="119"/>
      <c r="D917" s="119"/>
      <c r="E917" s="119">
        <v>270</v>
      </c>
      <c r="F917" s="219"/>
      <c r="G917" s="123">
        <v>4.51020408163265</v>
      </c>
    </row>
    <row r="918" customHeight="1" spans="1:7">
      <c r="A918" s="218">
        <v>2130321</v>
      </c>
      <c r="B918" s="118" t="s">
        <v>791</v>
      </c>
      <c r="C918" s="119">
        <v>100</v>
      </c>
      <c r="D918" s="119">
        <v>100</v>
      </c>
      <c r="E918" s="119">
        <v>183</v>
      </c>
      <c r="F918" s="219">
        <f>E918/C918*100</f>
        <v>183</v>
      </c>
      <c r="G918" s="123">
        <v>1.81538461538462</v>
      </c>
    </row>
    <row r="919" customHeight="1" spans="1:7">
      <c r="A919" s="218">
        <v>2130322</v>
      </c>
      <c r="B919" s="118" t="s">
        <v>792</v>
      </c>
      <c r="C919" s="119"/>
      <c r="D919" s="119"/>
      <c r="E919" s="119">
        <v>0</v>
      </c>
      <c r="F919" s="219"/>
      <c r="G919" s="123"/>
    </row>
    <row r="920" customHeight="1" spans="1:7">
      <c r="A920" s="218">
        <v>2130333</v>
      </c>
      <c r="B920" s="118" t="s">
        <v>768</v>
      </c>
      <c r="C920" s="119"/>
      <c r="D920" s="119"/>
      <c r="E920" s="119">
        <v>0</v>
      </c>
      <c r="F920" s="219"/>
      <c r="G920" s="123"/>
    </row>
    <row r="921" customHeight="1" spans="1:7">
      <c r="A921" s="218">
        <v>2130334</v>
      </c>
      <c r="B921" s="118" t="s">
        <v>793</v>
      </c>
      <c r="C921" s="119"/>
      <c r="D921" s="119"/>
      <c r="E921" s="119">
        <v>0</v>
      </c>
      <c r="F921" s="219"/>
      <c r="G921" s="123"/>
    </row>
    <row r="922" customHeight="1" spans="1:7">
      <c r="A922" s="218">
        <v>2130335</v>
      </c>
      <c r="B922" s="118" t="s">
        <v>794</v>
      </c>
      <c r="C922" s="119">
        <v>100</v>
      </c>
      <c r="D922" s="119">
        <v>100</v>
      </c>
      <c r="E922" s="119">
        <v>51</v>
      </c>
      <c r="F922" s="219">
        <f>E922/C922*100</f>
        <v>51</v>
      </c>
      <c r="G922" s="123">
        <v>-0.0892857142857143</v>
      </c>
    </row>
    <row r="923" customHeight="1" spans="1:7">
      <c r="A923" s="218">
        <v>2130336</v>
      </c>
      <c r="B923" s="118" t="s">
        <v>795</v>
      </c>
      <c r="C923" s="119"/>
      <c r="D923" s="119"/>
      <c r="E923" s="119">
        <v>0</v>
      </c>
      <c r="F923" s="219"/>
      <c r="G923" s="123"/>
    </row>
    <row r="924" customHeight="1" spans="1:7">
      <c r="A924" s="218">
        <v>2130337</v>
      </c>
      <c r="B924" s="118" t="s">
        <v>796</v>
      </c>
      <c r="C924" s="119"/>
      <c r="D924" s="119"/>
      <c r="E924" s="119">
        <v>0</v>
      </c>
      <c r="F924" s="219"/>
      <c r="G924" s="123"/>
    </row>
    <row r="925" customHeight="1" spans="1:7">
      <c r="A925" s="218">
        <v>2130399</v>
      </c>
      <c r="B925" s="118" t="s">
        <v>797</v>
      </c>
      <c r="C925" s="119">
        <v>1500</v>
      </c>
      <c r="D925" s="119">
        <v>2500</v>
      </c>
      <c r="E925" s="119">
        <v>1765</v>
      </c>
      <c r="F925" s="219">
        <f>E925/C925*100</f>
        <v>117.666666666667</v>
      </c>
      <c r="G925" s="123">
        <v>-0.0994897959183674</v>
      </c>
    </row>
    <row r="926" customHeight="1" spans="1:7">
      <c r="A926" s="218">
        <v>21305</v>
      </c>
      <c r="B926" s="220" t="s">
        <v>798</v>
      </c>
      <c r="C926" s="119">
        <f>SUM(C927:C936)</f>
        <v>15647</v>
      </c>
      <c r="D926" s="119">
        <f>SUM(D927:D936)</f>
        <v>20750</v>
      </c>
      <c r="E926" s="119">
        <f>SUM(E927:E936)</f>
        <v>22290</v>
      </c>
      <c r="F926" s="219">
        <f>E926/C926*100</f>
        <v>142.455422764747</v>
      </c>
      <c r="G926" s="123">
        <v>0.342366757000903</v>
      </c>
    </row>
    <row r="927" customHeight="1" spans="1:7">
      <c r="A927" s="218">
        <v>2130501</v>
      </c>
      <c r="B927" s="118" t="s">
        <v>102</v>
      </c>
      <c r="C927" s="119">
        <v>100</v>
      </c>
      <c r="D927" s="119">
        <v>100</v>
      </c>
      <c r="E927" s="119">
        <v>188</v>
      </c>
      <c r="F927" s="219">
        <f>E927/C927*100</f>
        <v>188</v>
      </c>
      <c r="G927" s="123">
        <v>0.0329670329670331</v>
      </c>
    </row>
    <row r="928" customHeight="1" spans="1:7">
      <c r="A928" s="218">
        <v>2130502</v>
      </c>
      <c r="B928" s="118" t="s">
        <v>103</v>
      </c>
      <c r="C928" s="119"/>
      <c r="D928" s="119"/>
      <c r="E928" s="119">
        <v>0</v>
      </c>
      <c r="F928" s="219"/>
      <c r="G928" s="123"/>
    </row>
    <row r="929" customHeight="1" spans="1:7">
      <c r="A929" s="218">
        <v>2130503</v>
      </c>
      <c r="B929" s="118" t="s">
        <v>104</v>
      </c>
      <c r="C929" s="119"/>
      <c r="D929" s="119"/>
      <c r="E929" s="119">
        <v>0</v>
      </c>
      <c r="F929" s="219"/>
      <c r="G929" s="123"/>
    </row>
    <row r="930" customHeight="1" spans="1:7">
      <c r="A930" s="218">
        <v>2130504</v>
      </c>
      <c r="B930" s="118" t="s">
        <v>799</v>
      </c>
      <c r="C930" s="119">
        <v>6000</v>
      </c>
      <c r="D930" s="119">
        <v>6000</v>
      </c>
      <c r="E930" s="119">
        <v>6288</v>
      </c>
      <c r="F930" s="219">
        <f>E930/C930*100</f>
        <v>104.8</v>
      </c>
      <c r="G930" s="123">
        <v>-0.0585416978589609</v>
      </c>
    </row>
    <row r="931" customHeight="1" spans="1:7">
      <c r="A931" s="218">
        <v>2130505</v>
      </c>
      <c r="B931" s="118" t="s">
        <v>800</v>
      </c>
      <c r="C931" s="119">
        <v>4000</v>
      </c>
      <c r="D931" s="119">
        <v>7000</v>
      </c>
      <c r="E931" s="119">
        <v>7744</v>
      </c>
      <c r="F931" s="219">
        <f>E931/C931*100</f>
        <v>193.6</v>
      </c>
      <c r="G931" s="123">
        <v>0.908799605619916</v>
      </c>
    </row>
    <row r="932" customHeight="1" spans="1:7">
      <c r="A932" s="218">
        <v>2130506</v>
      </c>
      <c r="B932" s="118" t="s">
        <v>801</v>
      </c>
      <c r="C932" s="119"/>
      <c r="D932" s="119"/>
      <c r="E932" s="119">
        <v>0</v>
      </c>
      <c r="F932" s="219"/>
      <c r="G932" s="123"/>
    </row>
    <row r="933" customHeight="1" spans="1:7">
      <c r="A933" s="218">
        <v>2130507</v>
      </c>
      <c r="B933" s="118" t="s">
        <v>802</v>
      </c>
      <c r="C933" s="119"/>
      <c r="D933" s="119"/>
      <c r="E933" s="119">
        <v>0</v>
      </c>
      <c r="F933" s="219"/>
      <c r="G933" s="123"/>
    </row>
    <row r="934" customHeight="1" spans="1:7">
      <c r="A934" s="218">
        <v>2130508</v>
      </c>
      <c r="B934" s="118" t="s">
        <v>803</v>
      </c>
      <c r="C934" s="119"/>
      <c r="D934" s="119"/>
      <c r="E934" s="119">
        <v>0</v>
      </c>
      <c r="F934" s="219"/>
      <c r="G934" s="123"/>
    </row>
    <row r="935" customHeight="1" spans="1:7">
      <c r="A935" s="218">
        <v>2130550</v>
      </c>
      <c r="B935" s="118" t="s">
        <v>111</v>
      </c>
      <c r="C935" s="119"/>
      <c r="D935" s="119"/>
      <c r="E935" s="119">
        <v>0</v>
      </c>
      <c r="F935" s="219"/>
      <c r="G935" s="123"/>
    </row>
    <row r="936" customHeight="1" spans="1:7">
      <c r="A936" s="218">
        <v>2130599</v>
      </c>
      <c r="B936" s="118" t="s">
        <v>804</v>
      </c>
      <c r="C936" s="119">
        <v>5547</v>
      </c>
      <c r="D936" s="119">
        <v>7650</v>
      </c>
      <c r="E936" s="119">
        <v>8070</v>
      </c>
      <c r="F936" s="219">
        <f>E936/C936*100</f>
        <v>145.484045429962</v>
      </c>
      <c r="G936" s="123">
        <v>0.419025848426235</v>
      </c>
    </row>
    <row r="937" customHeight="1" spans="1:7">
      <c r="A937" s="218">
        <v>21307</v>
      </c>
      <c r="B937" s="220" t="s">
        <v>805</v>
      </c>
      <c r="C937" s="119">
        <f>SUM(C938:C943)</f>
        <v>7919</v>
      </c>
      <c r="D937" s="119">
        <f>SUM(D938:D943)</f>
        <v>7919</v>
      </c>
      <c r="E937" s="119">
        <f>SUM(E938:E943)</f>
        <v>7524</v>
      </c>
      <c r="F937" s="219">
        <f>E937/C937*100</f>
        <v>95.0119964642</v>
      </c>
      <c r="G937" s="123">
        <v>0.0606146038906117</v>
      </c>
    </row>
    <row r="938" customHeight="1" spans="1:7">
      <c r="A938" s="218">
        <v>2130701</v>
      </c>
      <c r="B938" s="118" t="s">
        <v>806</v>
      </c>
      <c r="C938" s="119">
        <v>200</v>
      </c>
      <c r="D938" s="119">
        <v>200</v>
      </c>
      <c r="E938" s="119">
        <v>38</v>
      </c>
      <c r="F938" s="219">
        <f>E938/C938*100</f>
        <v>19</v>
      </c>
      <c r="G938" s="123">
        <v>-0.850980392156863</v>
      </c>
    </row>
    <row r="939" customHeight="1" spans="1:7">
      <c r="A939" s="218">
        <v>2130704</v>
      </c>
      <c r="B939" s="118" t="s">
        <v>807</v>
      </c>
      <c r="C939" s="119"/>
      <c r="D939" s="119"/>
      <c r="E939" s="119">
        <v>0</v>
      </c>
      <c r="F939" s="219"/>
      <c r="G939" s="123"/>
    </row>
    <row r="940" customHeight="1" spans="1:7">
      <c r="A940" s="218">
        <v>2130705</v>
      </c>
      <c r="B940" s="118" t="s">
        <v>808</v>
      </c>
      <c r="C940" s="119">
        <v>7519</v>
      </c>
      <c r="D940" s="119">
        <v>7519</v>
      </c>
      <c r="E940" s="119">
        <v>7340</v>
      </c>
      <c r="F940" s="219">
        <f>E940/C940*100</f>
        <v>97.6193642771645</v>
      </c>
      <c r="G940" s="123">
        <v>0.103925402316138</v>
      </c>
    </row>
    <row r="941" customHeight="1" spans="1:7">
      <c r="A941" s="218">
        <v>2130706</v>
      </c>
      <c r="B941" s="118" t="s">
        <v>809</v>
      </c>
      <c r="C941" s="119"/>
      <c r="D941" s="119"/>
      <c r="E941" s="119">
        <v>0</v>
      </c>
      <c r="F941" s="219"/>
      <c r="G941" s="123">
        <v>-1</v>
      </c>
    </row>
    <row r="942" customHeight="1" spans="1:7">
      <c r="A942" s="218">
        <v>2130707</v>
      </c>
      <c r="B942" s="118" t="s">
        <v>810</v>
      </c>
      <c r="C942" s="119"/>
      <c r="D942" s="119"/>
      <c r="E942" s="119">
        <v>47</v>
      </c>
      <c r="F942" s="219"/>
      <c r="G942" s="123">
        <v>46</v>
      </c>
    </row>
    <row r="943" customHeight="1" spans="1:7">
      <c r="A943" s="218">
        <v>2130799</v>
      </c>
      <c r="B943" s="118" t="s">
        <v>811</v>
      </c>
      <c r="C943" s="119">
        <v>200</v>
      </c>
      <c r="D943" s="119">
        <v>200</v>
      </c>
      <c r="E943" s="119">
        <v>99</v>
      </c>
      <c r="F943" s="219">
        <f>E943/C943*100</f>
        <v>49.5</v>
      </c>
      <c r="G943" s="123">
        <v>-0.467741935483871</v>
      </c>
    </row>
    <row r="944" customHeight="1" spans="1:7">
      <c r="A944" s="218">
        <v>21308</v>
      </c>
      <c r="B944" s="220" t="s">
        <v>812</v>
      </c>
      <c r="C944" s="119">
        <f>SUM(C945:C949)</f>
        <v>4000</v>
      </c>
      <c r="D944" s="119">
        <f>SUM(D945:D949)</f>
        <v>4000</v>
      </c>
      <c r="E944" s="119">
        <f>SUM(E945:E949)</f>
        <v>2760</v>
      </c>
      <c r="F944" s="219">
        <f>E944/C944*100</f>
        <v>69</v>
      </c>
      <c r="G944" s="123">
        <v>-0.282930631332814</v>
      </c>
    </row>
    <row r="945" customHeight="1" spans="1:7">
      <c r="A945" s="218">
        <v>2130801</v>
      </c>
      <c r="B945" s="118" t="s">
        <v>813</v>
      </c>
      <c r="C945" s="119"/>
      <c r="D945" s="119"/>
      <c r="E945" s="119">
        <v>0</v>
      </c>
      <c r="F945" s="219"/>
      <c r="G945" s="123"/>
    </row>
    <row r="946" customHeight="1" spans="1:7">
      <c r="A946" s="218">
        <v>2130803</v>
      </c>
      <c r="B946" s="118" t="s">
        <v>814</v>
      </c>
      <c r="C946" s="119">
        <v>3500</v>
      </c>
      <c r="D946" s="119">
        <v>3500</v>
      </c>
      <c r="E946" s="119">
        <v>2310</v>
      </c>
      <c r="F946" s="219">
        <f>E946/C946*100</f>
        <v>66</v>
      </c>
      <c r="G946" s="123">
        <v>-0.315149718351616</v>
      </c>
    </row>
    <row r="947" customHeight="1" spans="1:7">
      <c r="A947" s="218">
        <v>2130804</v>
      </c>
      <c r="B947" s="118" t="s">
        <v>815</v>
      </c>
      <c r="C947" s="119">
        <v>500</v>
      </c>
      <c r="D947" s="119">
        <v>500</v>
      </c>
      <c r="E947" s="119">
        <v>450</v>
      </c>
      <c r="F947" s="219">
        <f>E947/C947*100</f>
        <v>90</v>
      </c>
      <c r="G947" s="123">
        <v>-0.0546218487394958</v>
      </c>
    </row>
    <row r="948" customHeight="1" spans="1:7">
      <c r="A948" s="218">
        <v>2130805</v>
      </c>
      <c r="B948" s="118" t="s">
        <v>816</v>
      </c>
      <c r="C948" s="119"/>
      <c r="D948" s="119"/>
      <c r="E948" s="119">
        <v>0</v>
      </c>
      <c r="F948" s="219"/>
      <c r="G948" s="123"/>
    </row>
    <row r="949" customHeight="1" spans="1:7">
      <c r="A949" s="218">
        <v>2130899</v>
      </c>
      <c r="B949" s="118" t="s">
        <v>817</v>
      </c>
      <c r="C949" s="119"/>
      <c r="D949" s="119"/>
      <c r="E949" s="119">
        <v>0</v>
      </c>
      <c r="F949" s="219"/>
      <c r="G949" s="123"/>
    </row>
    <row r="950" customHeight="1" spans="1:7">
      <c r="A950" s="218">
        <v>21309</v>
      </c>
      <c r="B950" s="220" t="s">
        <v>818</v>
      </c>
      <c r="C950" s="119">
        <f>SUM(C951:C952)</f>
        <v>2000</v>
      </c>
      <c r="D950" s="119">
        <f>SUM(D951:D952)</f>
        <v>2000</v>
      </c>
      <c r="E950" s="119">
        <f>SUM(E951:E952)</f>
        <v>2346</v>
      </c>
      <c r="F950" s="219">
        <f>E950/C950*100</f>
        <v>117.3</v>
      </c>
      <c r="G950" s="123">
        <v>0.350604490500864</v>
      </c>
    </row>
    <row r="951" customHeight="1" spans="1:7">
      <c r="A951" s="218">
        <v>2130901</v>
      </c>
      <c r="B951" s="118" t="s">
        <v>819</v>
      </c>
      <c r="C951" s="119"/>
      <c r="D951" s="119"/>
      <c r="E951" s="119">
        <v>0</v>
      </c>
      <c r="F951" s="219"/>
      <c r="G951" s="123">
        <v>-1</v>
      </c>
    </row>
    <row r="952" customHeight="1" spans="1:7">
      <c r="A952" s="218">
        <v>2130999</v>
      </c>
      <c r="B952" s="118" t="s">
        <v>820</v>
      </c>
      <c r="C952" s="119">
        <v>2000</v>
      </c>
      <c r="D952" s="119">
        <v>2000</v>
      </c>
      <c r="E952" s="119">
        <v>2346</v>
      </c>
      <c r="F952" s="219">
        <f>E952/C952*100</f>
        <v>117.3</v>
      </c>
      <c r="G952" s="123">
        <v>0.374340949033392</v>
      </c>
    </row>
    <row r="953" customHeight="1" spans="1:7">
      <c r="A953" s="218">
        <v>21399</v>
      </c>
      <c r="B953" s="220" t="s">
        <v>821</v>
      </c>
      <c r="C953" s="119">
        <f>SUM(C954:C955)</f>
        <v>800</v>
      </c>
      <c r="D953" s="119">
        <f>SUM(D954:D955)</f>
        <v>800</v>
      </c>
      <c r="E953" s="119">
        <f>E954+E955</f>
        <v>807</v>
      </c>
      <c r="F953" s="219">
        <f>E953/C953*100</f>
        <v>100.875</v>
      </c>
      <c r="G953" s="123">
        <v>-0.870652348132714</v>
      </c>
    </row>
    <row r="954" customHeight="1" spans="1:7">
      <c r="A954" s="218">
        <v>2139901</v>
      </c>
      <c r="B954" s="118" t="s">
        <v>822</v>
      </c>
      <c r="C954" s="119"/>
      <c r="D954" s="119"/>
      <c r="E954" s="119">
        <v>0</v>
      </c>
      <c r="F954" s="219"/>
      <c r="G954" s="123"/>
    </row>
    <row r="955" customHeight="1" spans="1:7">
      <c r="A955" s="218">
        <v>2139999</v>
      </c>
      <c r="B955" s="118" t="s">
        <v>823</v>
      </c>
      <c r="C955" s="119">
        <v>800</v>
      </c>
      <c r="D955" s="119">
        <v>800</v>
      </c>
      <c r="E955" s="119">
        <v>807</v>
      </c>
      <c r="F955" s="219">
        <f>E955/C955*100</f>
        <v>100.875</v>
      </c>
      <c r="G955" s="123">
        <v>-0.870652348132714</v>
      </c>
    </row>
    <row r="956" customHeight="1" spans="1:7">
      <c r="A956" s="218">
        <v>214</v>
      </c>
      <c r="B956" s="220" t="s">
        <v>824</v>
      </c>
      <c r="C956" s="119">
        <f>SUM(C957,C979,C989,C999,C1006,C1011)</f>
        <v>14002</v>
      </c>
      <c r="D956" s="119">
        <f>SUM(D957,D979,D989,D999,D1006,D1011)</f>
        <v>21906</v>
      </c>
      <c r="E956" s="119">
        <f>SUM(E957,E979,E989,E999,E1006,E1011)</f>
        <v>18246</v>
      </c>
      <c r="F956" s="219">
        <f>E956/C956*100</f>
        <v>130.309955720611</v>
      </c>
      <c r="G956" s="123">
        <v>-0.0595814864446964</v>
      </c>
    </row>
    <row r="957" customHeight="1" spans="1:7">
      <c r="A957" s="218">
        <v>21401</v>
      </c>
      <c r="B957" s="220" t="s">
        <v>825</v>
      </c>
      <c r="C957" s="119">
        <f>SUM(C958:C978)</f>
        <v>13600</v>
      </c>
      <c r="D957" s="119">
        <f>SUM(D958:D978)</f>
        <v>18600</v>
      </c>
      <c r="E957" s="119">
        <f>SUM(E958:E978)</f>
        <v>15497</v>
      </c>
      <c r="F957" s="219">
        <f>E957/C957*100</f>
        <v>113.948529411765</v>
      </c>
      <c r="G957" s="123">
        <v>-0.0983825925063998</v>
      </c>
    </row>
    <row r="958" customHeight="1" spans="1:7">
      <c r="A958" s="218">
        <v>2140101</v>
      </c>
      <c r="B958" s="118" t="s">
        <v>102</v>
      </c>
      <c r="C958" s="119">
        <v>1600</v>
      </c>
      <c r="D958" s="119">
        <v>1600</v>
      </c>
      <c r="E958" s="119">
        <v>832</v>
      </c>
      <c r="F958" s="219">
        <f>E958/C958*100</f>
        <v>52</v>
      </c>
      <c r="G958" s="123">
        <v>-0.700072098053353</v>
      </c>
    </row>
    <row r="959" customHeight="1" spans="1:7">
      <c r="A959" s="218">
        <v>2140102</v>
      </c>
      <c r="B959" s="118" t="s">
        <v>103</v>
      </c>
      <c r="C959" s="119"/>
      <c r="D959" s="119"/>
      <c r="E959" s="119">
        <v>0</v>
      </c>
      <c r="F959" s="219"/>
      <c r="G959" s="123"/>
    </row>
    <row r="960" customHeight="1" spans="1:7">
      <c r="A960" s="218">
        <v>2140103</v>
      </c>
      <c r="B960" s="118" t="s">
        <v>104</v>
      </c>
      <c r="C960" s="119"/>
      <c r="D960" s="119"/>
      <c r="E960" s="119">
        <v>0</v>
      </c>
      <c r="F960" s="219"/>
      <c r="G960" s="123"/>
    </row>
    <row r="961" customHeight="1" spans="1:7">
      <c r="A961" s="218">
        <v>2140104</v>
      </c>
      <c r="B961" s="118" t="s">
        <v>826</v>
      </c>
      <c r="C961" s="119">
        <v>2000</v>
      </c>
      <c r="D961" s="119">
        <v>3000</v>
      </c>
      <c r="E961" s="119">
        <v>4273</v>
      </c>
      <c r="F961" s="219">
        <f>E961/C961*100</f>
        <v>213.65</v>
      </c>
      <c r="G961" s="123">
        <v>1.0813443740867</v>
      </c>
    </row>
    <row r="962" customHeight="1" spans="1:7">
      <c r="A962" s="218">
        <v>2140106</v>
      </c>
      <c r="B962" s="118" t="s">
        <v>827</v>
      </c>
      <c r="C962" s="119">
        <v>3000</v>
      </c>
      <c r="D962" s="119">
        <v>6000</v>
      </c>
      <c r="E962" s="119">
        <v>5007</v>
      </c>
      <c r="F962" s="219">
        <f>E962/C962*100</f>
        <v>166.9</v>
      </c>
      <c r="G962" s="123">
        <v>0.821389596216806</v>
      </c>
    </row>
    <row r="963" customHeight="1" spans="1:7">
      <c r="A963" s="218">
        <v>2140109</v>
      </c>
      <c r="B963" s="118" t="s">
        <v>828</v>
      </c>
      <c r="C963" s="119"/>
      <c r="D963" s="119"/>
      <c r="E963" s="119">
        <v>0</v>
      </c>
      <c r="F963" s="219"/>
      <c r="G963" s="123"/>
    </row>
    <row r="964" customHeight="1" spans="1:7">
      <c r="A964" s="218">
        <v>2140110</v>
      </c>
      <c r="B964" s="118" t="s">
        <v>829</v>
      </c>
      <c r="C964" s="119"/>
      <c r="D964" s="119"/>
      <c r="E964" s="119">
        <v>42</v>
      </c>
      <c r="F964" s="219"/>
      <c r="G964" s="123">
        <v>1.47058823529412</v>
      </c>
    </row>
    <row r="965" customHeight="1" spans="1:7">
      <c r="A965" s="218">
        <v>2140111</v>
      </c>
      <c r="B965" s="118" t="s">
        <v>830</v>
      </c>
      <c r="C965" s="119"/>
      <c r="D965" s="119"/>
      <c r="E965" s="119">
        <v>0</v>
      </c>
      <c r="F965" s="219"/>
      <c r="G965" s="123"/>
    </row>
    <row r="966" customHeight="1" spans="1:7">
      <c r="A966" s="218">
        <v>2140112</v>
      </c>
      <c r="B966" s="118" t="s">
        <v>831</v>
      </c>
      <c r="C966" s="119">
        <v>800</v>
      </c>
      <c r="D966" s="119">
        <v>1800</v>
      </c>
      <c r="E966" s="119">
        <v>1394</v>
      </c>
      <c r="F966" s="219">
        <f>E966/C966*100</f>
        <v>174.25</v>
      </c>
      <c r="G966" s="123">
        <v>0.649704142011834</v>
      </c>
    </row>
    <row r="967" customHeight="1" spans="1:7">
      <c r="A967" s="218">
        <v>2140114</v>
      </c>
      <c r="B967" s="118" t="s">
        <v>832</v>
      </c>
      <c r="C967" s="119"/>
      <c r="D967" s="119"/>
      <c r="E967" s="119">
        <v>0</v>
      </c>
      <c r="F967" s="219"/>
      <c r="G967" s="123"/>
    </row>
    <row r="968" customHeight="1" spans="1:7">
      <c r="A968" s="218">
        <v>2140122</v>
      </c>
      <c r="B968" s="118" t="s">
        <v>833</v>
      </c>
      <c r="C968" s="119"/>
      <c r="D968" s="119"/>
      <c r="E968" s="119">
        <v>0</v>
      </c>
      <c r="F968" s="219"/>
      <c r="G968" s="123"/>
    </row>
    <row r="969" customHeight="1" spans="1:7">
      <c r="A969" s="218">
        <v>2140123</v>
      </c>
      <c r="B969" s="118" t="s">
        <v>834</v>
      </c>
      <c r="C969" s="119"/>
      <c r="D969" s="119"/>
      <c r="E969" s="119">
        <v>0</v>
      </c>
      <c r="F969" s="219"/>
      <c r="G969" s="123"/>
    </row>
    <row r="970" customHeight="1" spans="1:7">
      <c r="A970" s="218">
        <v>2140127</v>
      </c>
      <c r="B970" s="118" t="s">
        <v>835</v>
      </c>
      <c r="C970" s="119"/>
      <c r="D970" s="119"/>
      <c r="E970" s="119">
        <v>0</v>
      </c>
      <c r="F970" s="219"/>
      <c r="G970" s="123"/>
    </row>
    <row r="971" customHeight="1" spans="1:7">
      <c r="A971" s="218">
        <v>2140128</v>
      </c>
      <c r="B971" s="118" t="s">
        <v>836</v>
      </c>
      <c r="C971" s="119"/>
      <c r="D971" s="119"/>
      <c r="E971" s="119">
        <v>0</v>
      </c>
      <c r="F971" s="219"/>
      <c r="G971" s="123"/>
    </row>
    <row r="972" customHeight="1" spans="1:7">
      <c r="A972" s="218">
        <v>2140129</v>
      </c>
      <c r="B972" s="118" t="s">
        <v>837</v>
      </c>
      <c r="C972" s="119"/>
      <c r="D972" s="119"/>
      <c r="E972" s="119">
        <v>0</v>
      </c>
      <c r="F972" s="219"/>
      <c r="G972" s="123"/>
    </row>
    <row r="973" customHeight="1" spans="1:7">
      <c r="A973" s="218">
        <v>2140130</v>
      </c>
      <c r="B973" s="118" t="s">
        <v>838</v>
      </c>
      <c r="C973" s="119"/>
      <c r="D973" s="119"/>
      <c r="E973" s="119">
        <v>0</v>
      </c>
      <c r="F973" s="219"/>
      <c r="G973" s="123"/>
    </row>
    <row r="974" customHeight="1" spans="1:7">
      <c r="A974" s="218">
        <v>2140131</v>
      </c>
      <c r="B974" s="118" t="s">
        <v>839</v>
      </c>
      <c r="C974" s="119">
        <v>200</v>
      </c>
      <c r="D974" s="119">
        <v>200</v>
      </c>
      <c r="E974" s="119">
        <v>197</v>
      </c>
      <c r="F974" s="219">
        <f>E974/C974*100</f>
        <v>98.5</v>
      </c>
      <c r="G974" s="123">
        <v>0.349315068493151</v>
      </c>
    </row>
    <row r="975" customHeight="1" spans="1:7">
      <c r="A975" s="218">
        <v>2140133</v>
      </c>
      <c r="B975" s="118" t="s">
        <v>840</v>
      </c>
      <c r="C975" s="119"/>
      <c r="D975" s="119"/>
      <c r="E975" s="119">
        <v>0</v>
      </c>
      <c r="F975" s="219"/>
      <c r="G975" s="123"/>
    </row>
    <row r="976" customHeight="1" spans="1:7">
      <c r="A976" s="218">
        <v>2140136</v>
      </c>
      <c r="B976" s="118" t="s">
        <v>841</v>
      </c>
      <c r="C976" s="119"/>
      <c r="D976" s="119"/>
      <c r="E976" s="119">
        <v>7</v>
      </c>
      <c r="F976" s="219"/>
      <c r="G976" s="123"/>
    </row>
    <row r="977" customHeight="1" spans="1:7">
      <c r="A977" s="218">
        <v>2140138</v>
      </c>
      <c r="B977" s="118" t="s">
        <v>842</v>
      </c>
      <c r="C977" s="119"/>
      <c r="D977" s="119"/>
      <c r="E977" s="119">
        <v>0</v>
      </c>
      <c r="F977" s="219"/>
      <c r="G977" s="123"/>
    </row>
    <row r="978" customHeight="1" spans="1:7">
      <c r="A978" s="218">
        <v>2140199</v>
      </c>
      <c r="B978" s="118" t="s">
        <v>843</v>
      </c>
      <c r="C978" s="119">
        <v>6000</v>
      </c>
      <c r="D978" s="119">
        <v>6000</v>
      </c>
      <c r="E978" s="119">
        <v>3745</v>
      </c>
      <c r="F978" s="219">
        <f>E978/C978*100</f>
        <v>62.4166666666667</v>
      </c>
      <c r="G978" s="123">
        <v>-0.564737331473733</v>
      </c>
    </row>
    <row r="979" customHeight="1" spans="1:7">
      <c r="A979" s="218">
        <v>21402</v>
      </c>
      <c r="B979" s="220" t="s">
        <v>844</v>
      </c>
      <c r="C979" s="119">
        <f>SUM(C980:C988)</f>
        <v>0</v>
      </c>
      <c r="D979" s="119">
        <f>SUM(D980:D988)</f>
        <v>0</v>
      </c>
      <c r="E979" s="119">
        <f>SUM(E980:E988)</f>
        <v>0</v>
      </c>
      <c r="F979" s="219"/>
      <c r="G979" s="123"/>
    </row>
    <row r="980" customHeight="1" spans="1:7">
      <c r="A980" s="218">
        <v>2140201</v>
      </c>
      <c r="B980" s="118" t="s">
        <v>102</v>
      </c>
      <c r="C980" s="119"/>
      <c r="D980" s="119"/>
      <c r="E980" s="119">
        <v>0</v>
      </c>
      <c r="F980" s="219"/>
      <c r="G980" s="123"/>
    </row>
    <row r="981" customHeight="1" spans="1:7">
      <c r="A981" s="218">
        <v>2140202</v>
      </c>
      <c r="B981" s="118" t="s">
        <v>103</v>
      </c>
      <c r="C981" s="119"/>
      <c r="D981" s="119"/>
      <c r="E981" s="119">
        <v>0</v>
      </c>
      <c r="F981" s="219"/>
      <c r="G981" s="123"/>
    </row>
    <row r="982" customHeight="1" spans="1:7">
      <c r="A982" s="218">
        <v>2140203</v>
      </c>
      <c r="B982" s="118" t="s">
        <v>104</v>
      </c>
      <c r="C982" s="119"/>
      <c r="D982" s="119"/>
      <c r="E982" s="119">
        <v>0</v>
      </c>
      <c r="F982" s="219"/>
      <c r="G982" s="123"/>
    </row>
    <row r="983" customHeight="1" spans="1:7">
      <c r="A983" s="218">
        <v>2140204</v>
      </c>
      <c r="B983" s="118" t="s">
        <v>845</v>
      </c>
      <c r="C983" s="119"/>
      <c r="D983" s="119"/>
      <c r="E983" s="119">
        <v>0</v>
      </c>
      <c r="F983" s="219"/>
      <c r="G983" s="123"/>
    </row>
    <row r="984" customHeight="1" spans="1:7">
      <c r="A984" s="218">
        <v>2140205</v>
      </c>
      <c r="B984" s="118" t="s">
        <v>846</v>
      </c>
      <c r="C984" s="119"/>
      <c r="D984" s="119"/>
      <c r="E984" s="119">
        <v>0</v>
      </c>
      <c r="F984" s="219"/>
      <c r="G984" s="123"/>
    </row>
    <row r="985" customHeight="1" spans="1:7">
      <c r="A985" s="218">
        <v>2140206</v>
      </c>
      <c r="B985" s="118" t="s">
        <v>847</v>
      </c>
      <c r="C985" s="119"/>
      <c r="D985" s="119"/>
      <c r="E985" s="119">
        <v>0</v>
      </c>
      <c r="F985" s="219"/>
      <c r="G985" s="123"/>
    </row>
    <row r="986" customHeight="1" spans="1:7">
      <c r="A986" s="218">
        <v>2140207</v>
      </c>
      <c r="B986" s="118" t="s">
        <v>848</v>
      </c>
      <c r="C986" s="119"/>
      <c r="D986" s="119"/>
      <c r="E986" s="119">
        <v>0</v>
      </c>
      <c r="F986" s="219"/>
      <c r="G986" s="123"/>
    </row>
    <row r="987" customHeight="1" spans="1:7">
      <c r="A987" s="218">
        <v>2140208</v>
      </c>
      <c r="B987" s="118" t="s">
        <v>849</v>
      </c>
      <c r="C987" s="119"/>
      <c r="D987" s="119"/>
      <c r="E987" s="119">
        <v>0</v>
      </c>
      <c r="F987" s="219"/>
      <c r="G987" s="123"/>
    </row>
    <row r="988" customHeight="1" spans="1:7">
      <c r="A988" s="218">
        <v>2140299</v>
      </c>
      <c r="B988" s="118" t="s">
        <v>850</v>
      </c>
      <c r="C988" s="119"/>
      <c r="D988" s="119"/>
      <c r="E988" s="119">
        <v>0</v>
      </c>
      <c r="F988" s="219"/>
      <c r="G988" s="123"/>
    </row>
    <row r="989" customHeight="1" spans="1:7">
      <c r="A989" s="218">
        <v>21403</v>
      </c>
      <c r="B989" s="220" t="s">
        <v>851</v>
      </c>
      <c r="C989" s="119">
        <f>SUM(C990:C998)</f>
        <v>0</v>
      </c>
      <c r="D989" s="119">
        <f>SUM(D990:D998)</f>
        <v>0</v>
      </c>
      <c r="E989" s="119">
        <f>SUM(E990:E998)</f>
        <v>0</v>
      </c>
      <c r="F989" s="219"/>
      <c r="G989" s="123"/>
    </row>
    <row r="990" customHeight="1" spans="1:7">
      <c r="A990" s="218">
        <v>2140301</v>
      </c>
      <c r="B990" s="118" t="s">
        <v>102</v>
      </c>
      <c r="C990" s="119"/>
      <c r="D990" s="119"/>
      <c r="E990" s="119">
        <v>0</v>
      </c>
      <c r="F990" s="219"/>
      <c r="G990" s="123"/>
    </row>
    <row r="991" customHeight="1" spans="1:7">
      <c r="A991" s="218">
        <v>2140302</v>
      </c>
      <c r="B991" s="118" t="s">
        <v>103</v>
      </c>
      <c r="C991" s="119"/>
      <c r="D991" s="119"/>
      <c r="E991" s="119">
        <v>0</v>
      </c>
      <c r="F991" s="219"/>
      <c r="G991" s="123"/>
    </row>
    <row r="992" customHeight="1" spans="1:7">
      <c r="A992" s="218">
        <v>2140303</v>
      </c>
      <c r="B992" s="118" t="s">
        <v>104</v>
      </c>
      <c r="C992" s="119"/>
      <c r="D992" s="119"/>
      <c r="E992" s="119">
        <v>0</v>
      </c>
      <c r="F992" s="219"/>
      <c r="G992" s="123"/>
    </row>
    <row r="993" customHeight="1" spans="1:7">
      <c r="A993" s="218">
        <v>2140304</v>
      </c>
      <c r="B993" s="118" t="s">
        <v>852</v>
      </c>
      <c r="C993" s="119"/>
      <c r="D993" s="119"/>
      <c r="E993" s="119">
        <v>0</v>
      </c>
      <c r="F993" s="219"/>
      <c r="G993" s="123"/>
    </row>
    <row r="994" customHeight="1" spans="1:7">
      <c r="A994" s="218">
        <v>2140305</v>
      </c>
      <c r="B994" s="118" t="s">
        <v>853</v>
      </c>
      <c r="C994" s="119"/>
      <c r="D994" s="119"/>
      <c r="E994" s="119">
        <v>0</v>
      </c>
      <c r="F994" s="219"/>
      <c r="G994" s="123"/>
    </row>
    <row r="995" customHeight="1" spans="1:7">
      <c r="A995" s="218">
        <v>2140306</v>
      </c>
      <c r="B995" s="118" t="s">
        <v>854</v>
      </c>
      <c r="C995" s="119"/>
      <c r="D995" s="119"/>
      <c r="E995" s="119">
        <v>0</v>
      </c>
      <c r="F995" s="219"/>
      <c r="G995" s="123"/>
    </row>
    <row r="996" customHeight="1" spans="1:7">
      <c r="A996" s="218">
        <v>2140307</v>
      </c>
      <c r="B996" s="118" t="s">
        <v>855</v>
      </c>
      <c r="C996" s="119"/>
      <c r="D996" s="119"/>
      <c r="E996" s="119">
        <v>0</v>
      </c>
      <c r="F996" s="219"/>
      <c r="G996" s="123"/>
    </row>
    <row r="997" customHeight="1" spans="1:7">
      <c r="A997" s="218">
        <v>2140308</v>
      </c>
      <c r="B997" s="118" t="s">
        <v>856</v>
      </c>
      <c r="C997" s="119"/>
      <c r="D997" s="119"/>
      <c r="E997" s="119">
        <v>0</v>
      </c>
      <c r="F997" s="219"/>
      <c r="G997" s="123"/>
    </row>
    <row r="998" customHeight="1" spans="1:7">
      <c r="A998" s="218">
        <v>2140399</v>
      </c>
      <c r="B998" s="118" t="s">
        <v>857</v>
      </c>
      <c r="C998" s="119"/>
      <c r="D998" s="119"/>
      <c r="E998" s="119">
        <v>0</v>
      </c>
      <c r="F998" s="219"/>
      <c r="G998" s="123"/>
    </row>
    <row r="999" customHeight="1" spans="1:7">
      <c r="A999" s="218">
        <v>21405</v>
      </c>
      <c r="B999" s="220" t="s">
        <v>858</v>
      </c>
      <c r="C999" s="119">
        <f>SUM(C1000:C1005)</f>
        <v>0</v>
      </c>
      <c r="D999" s="119">
        <f>SUM(D1000:D1005)</f>
        <v>0</v>
      </c>
      <c r="E999" s="119">
        <f>SUM(E1000:E1005)</f>
        <v>0</v>
      </c>
      <c r="F999" s="219"/>
      <c r="G999" s="123"/>
    </row>
    <row r="1000" customHeight="1" spans="1:7">
      <c r="A1000" s="218">
        <v>2140501</v>
      </c>
      <c r="B1000" s="118" t="s">
        <v>102</v>
      </c>
      <c r="C1000" s="119"/>
      <c r="D1000" s="119"/>
      <c r="E1000" s="119">
        <v>0</v>
      </c>
      <c r="F1000" s="219"/>
      <c r="G1000" s="123"/>
    </row>
    <row r="1001" customHeight="1" spans="1:7">
      <c r="A1001" s="218">
        <v>2140502</v>
      </c>
      <c r="B1001" s="118" t="s">
        <v>103</v>
      </c>
      <c r="C1001" s="119"/>
      <c r="D1001" s="119"/>
      <c r="E1001" s="119">
        <v>0</v>
      </c>
      <c r="F1001" s="219"/>
      <c r="G1001" s="123"/>
    </row>
    <row r="1002" customHeight="1" spans="1:7">
      <c r="A1002" s="218">
        <v>2140503</v>
      </c>
      <c r="B1002" s="118" t="s">
        <v>104</v>
      </c>
      <c r="C1002" s="119"/>
      <c r="D1002" s="119"/>
      <c r="E1002" s="119">
        <v>0</v>
      </c>
      <c r="F1002" s="219"/>
      <c r="G1002" s="123"/>
    </row>
    <row r="1003" customHeight="1" spans="1:7">
      <c r="A1003" s="218">
        <v>2140504</v>
      </c>
      <c r="B1003" s="118" t="s">
        <v>849</v>
      </c>
      <c r="C1003" s="119"/>
      <c r="D1003" s="119"/>
      <c r="E1003" s="119">
        <v>0</v>
      </c>
      <c r="F1003" s="219"/>
      <c r="G1003" s="123"/>
    </row>
    <row r="1004" customHeight="1" spans="1:7">
      <c r="A1004" s="218">
        <v>2140505</v>
      </c>
      <c r="B1004" s="118" t="s">
        <v>859</v>
      </c>
      <c r="C1004" s="119"/>
      <c r="D1004" s="119"/>
      <c r="E1004" s="119">
        <v>0</v>
      </c>
      <c r="F1004" s="219"/>
      <c r="G1004" s="123"/>
    </row>
    <row r="1005" customHeight="1" spans="1:7">
      <c r="A1005" s="218">
        <v>2140599</v>
      </c>
      <c r="B1005" s="118" t="s">
        <v>860</v>
      </c>
      <c r="C1005" s="119"/>
      <c r="D1005" s="119"/>
      <c r="E1005" s="119">
        <v>0</v>
      </c>
      <c r="F1005" s="219"/>
      <c r="G1005" s="123"/>
    </row>
    <row r="1006" customHeight="1" spans="1:7">
      <c r="A1006" s="218">
        <v>21406</v>
      </c>
      <c r="B1006" s="220" t="s">
        <v>861</v>
      </c>
      <c r="C1006" s="119">
        <f>SUM(C1007:C1010)</f>
        <v>0</v>
      </c>
      <c r="D1006" s="119">
        <f>SUM(D1007:D1010)</f>
        <v>0</v>
      </c>
      <c r="E1006" s="119">
        <f>SUM(E1007:E1010)</f>
        <v>200</v>
      </c>
      <c r="F1006" s="219"/>
      <c r="G1006" s="123">
        <v>6.14285714285714</v>
      </c>
    </row>
    <row r="1007" customHeight="1" spans="1:7">
      <c r="A1007" s="218">
        <v>2140601</v>
      </c>
      <c r="B1007" s="118" t="s">
        <v>862</v>
      </c>
      <c r="C1007" s="119"/>
      <c r="D1007" s="119"/>
      <c r="E1007" s="119">
        <v>200</v>
      </c>
      <c r="F1007" s="219"/>
      <c r="G1007" s="123">
        <v>6.14285714285714</v>
      </c>
    </row>
    <row r="1008" customHeight="1" spans="1:7">
      <c r="A1008" s="218">
        <v>2140602</v>
      </c>
      <c r="B1008" s="118" t="s">
        <v>863</v>
      </c>
      <c r="C1008" s="119"/>
      <c r="D1008" s="119"/>
      <c r="E1008" s="119">
        <v>0</v>
      </c>
      <c r="F1008" s="219"/>
      <c r="G1008" s="123"/>
    </row>
    <row r="1009" customHeight="1" spans="1:7">
      <c r="A1009" s="218">
        <v>2140603</v>
      </c>
      <c r="B1009" s="118" t="s">
        <v>864</v>
      </c>
      <c r="C1009" s="119"/>
      <c r="D1009" s="119"/>
      <c r="E1009" s="119">
        <v>0</v>
      </c>
      <c r="F1009" s="219"/>
      <c r="G1009" s="123"/>
    </row>
    <row r="1010" customHeight="1" spans="1:7">
      <c r="A1010" s="218">
        <v>2140699</v>
      </c>
      <c r="B1010" s="118" t="s">
        <v>865</v>
      </c>
      <c r="C1010" s="119"/>
      <c r="D1010" s="119"/>
      <c r="E1010" s="119">
        <v>0</v>
      </c>
      <c r="F1010" s="219"/>
      <c r="G1010" s="123"/>
    </row>
    <row r="1011" customHeight="1" spans="1:7">
      <c r="A1011" s="218">
        <v>21499</v>
      </c>
      <c r="B1011" s="220" t="s">
        <v>866</v>
      </c>
      <c r="C1011" s="119">
        <f>SUM(C1012:C1013)</f>
        <v>402</v>
      </c>
      <c r="D1011" s="119">
        <f>SUM(D1012:D1013)</f>
        <v>3306</v>
      </c>
      <c r="E1011" s="119">
        <f>SUM(E1012:E1013)</f>
        <v>2549</v>
      </c>
      <c r="F1011" s="219">
        <f>E1011/C1011*100</f>
        <v>634.07960199005</v>
      </c>
      <c r="G1011" s="123">
        <v>0.166056724611162</v>
      </c>
    </row>
    <row r="1012" customHeight="1" spans="1:7">
      <c r="A1012" s="218">
        <v>2149901</v>
      </c>
      <c r="B1012" s="118" t="s">
        <v>867</v>
      </c>
      <c r="C1012" s="119"/>
      <c r="D1012" s="119">
        <v>2000</v>
      </c>
      <c r="E1012" s="119">
        <v>1396</v>
      </c>
      <c r="F1012" s="219"/>
      <c r="G1012" s="123">
        <v>-0.320350535540409</v>
      </c>
    </row>
    <row r="1013" customHeight="1" spans="1:7">
      <c r="A1013" s="218">
        <v>2149999</v>
      </c>
      <c r="B1013" s="118" t="s">
        <v>868</v>
      </c>
      <c r="C1013" s="119">
        <v>402</v>
      </c>
      <c r="D1013" s="119">
        <v>1306</v>
      </c>
      <c r="E1013" s="119">
        <v>1153</v>
      </c>
      <c r="F1013" s="219">
        <f>E1013/C1013*100</f>
        <v>286.81592039801</v>
      </c>
      <c r="G1013" s="123">
        <v>7.73484848484848</v>
      </c>
    </row>
    <row r="1014" customHeight="1" spans="1:7">
      <c r="A1014" s="218">
        <v>215</v>
      </c>
      <c r="B1014" s="220" t="s">
        <v>869</v>
      </c>
      <c r="C1014" s="119">
        <f>SUM(C1015,C1025,C1041,C1046,C1057,C1064,C1072)</f>
        <v>6149</v>
      </c>
      <c r="D1014" s="119">
        <f>SUM(D1015,D1025,D1041,D1046,D1057,D1064,D1072)</f>
        <v>7577</v>
      </c>
      <c r="E1014" s="119">
        <f>SUM(E1015,E1025,E1041,E1046,E1057,E1064,E1072)</f>
        <v>6343</v>
      </c>
      <c r="F1014" s="219">
        <f>E1014/C1014*100</f>
        <v>103.154984550333</v>
      </c>
      <c r="G1014" s="123">
        <v>0.289227642276423</v>
      </c>
    </row>
    <row r="1015" customHeight="1" spans="1:7">
      <c r="A1015" s="218">
        <v>21501</v>
      </c>
      <c r="B1015" s="220" t="s">
        <v>870</v>
      </c>
      <c r="C1015" s="119">
        <f>SUM(C1016:C1024)</f>
        <v>0</v>
      </c>
      <c r="D1015" s="119">
        <f>SUM(D1016:D1024)</f>
        <v>0</v>
      </c>
      <c r="E1015" s="119">
        <f>SUM(E1016:E1024)</f>
        <v>524</v>
      </c>
      <c r="F1015" s="219"/>
      <c r="G1015" s="123">
        <v>3.44067796610169</v>
      </c>
    </row>
    <row r="1016" customHeight="1" spans="1:7">
      <c r="A1016" s="218">
        <v>2150101</v>
      </c>
      <c r="B1016" s="118" t="s">
        <v>102</v>
      </c>
      <c r="C1016" s="119"/>
      <c r="D1016" s="119"/>
      <c r="E1016" s="119">
        <v>24</v>
      </c>
      <c r="F1016" s="219"/>
      <c r="G1016" s="123">
        <v>-0.793103448275862</v>
      </c>
    </row>
    <row r="1017" customHeight="1" spans="1:7">
      <c r="A1017" s="218">
        <v>2150102</v>
      </c>
      <c r="B1017" s="118" t="s">
        <v>103</v>
      </c>
      <c r="C1017" s="119"/>
      <c r="D1017" s="119"/>
      <c r="E1017" s="119">
        <v>0</v>
      </c>
      <c r="F1017" s="219"/>
      <c r="G1017" s="123"/>
    </row>
    <row r="1018" customHeight="1" spans="1:7">
      <c r="A1018" s="218">
        <v>2150103</v>
      </c>
      <c r="B1018" s="118" t="s">
        <v>104</v>
      </c>
      <c r="C1018" s="119"/>
      <c r="D1018" s="119"/>
      <c r="E1018" s="119">
        <v>0</v>
      </c>
      <c r="F1018" s="219"/>
      <c r="G1018" s="123"/>
    </row>
    <row r="1019" customHeight="1" spans="1:7">
      <c r="A1019" s="218">
        <v>2150104</v>
      </c>
      <c r="B1019" s="118" t="s">
        <v>871</v>
      </c>
      <c r="C1019" s="119"/>
      <c r="D1019" s="119"/>
      <c r="E1019" s="119">
        <v>0</v>
      </c>
      <c r="F1019" s="219"/>
      <c r="G1019" s="123"/>
    </row>
    <row r="1020" customHeight="1" spans="1:7">
      <c r="A1020" s="218">
        <v>2150105</v>
      </c>
      <c r="B1020" s="118" t="s">
        <v>872</v>
      </c>
      <c r="C1020" s="119"/>
      <c r="D1020" s="119"/>
      <c r="E1020" s="119">
        <v>0</v>
      </c>
      <c r="F1020" s="219"/>
      <c r="G1020" s="123"/>
    </row>
    <row r="1021" customHeight="1" spans="1:7">
      <c r="A1021" s="218">
        <v>2150106</v>
      </c>
      <c r="B1021" s="118" t="s">
        <v>873</v>
      </c>
      <c r="C1021" s="119"/>
      <c r="D1021" s="119"/>
      <c r="E1021" s="119">
        <v>0</v>
      </c>
      <c r="F1021" s="219"/>
      <c r="G1021" s="123"/>
    </row>
    <row r="1022" customHeight="1" spans="1:7">
      <c r="A1022" s="218">
        <v>2150107</v>
      </c>
      <c r="B1022" s="118" t="s">
        <v>874</v>
      </c>
      <c r="C1022" s="119"/>
      <c r="D1022" s="119"/>
      <c r="E1022" s="119">
        <v>0</v>
      </c>
      <c r="F1022" s="219"/>
      <c r="G1022" s="123"/>
    </row>
    <row r="1023" customHeight="1" spans="1:7">
      <c r="A1023" s="218">
        <v>2150108</v>
      </c>
      <c r="B1023" s="118" t="s">
        <v>875</v>
      </c>
      <c r="C1023" s="119"/>
      <c r="D1023" s="119"/>
      <c r="E1023" s="119">
        <v>0</v>
      </c>
      <c r="F1023" s="219"/>
      <c r="G1023" s="123"/>
    </row>
    <row r="1024" customHeight="1" spans="1:7">
      <c r="A1024" s="218">
        <v>2150199</v>
      </c>
      <c r="B1024" s="118" t="s">
        <v>876</v>
      </c>
      <c r="C1024" s="119"/>
      <c r="D1024" s="119"/>
      <c r="E1024" s="119">
        <v>500</v>
      </c>
      <c r="F1024" s="219"/>
      <c r="G1024" s="123">
        <v>249</v>
      </c>
    </row>
    <row r="1025" customHeight="1" spans="1:7">
      <c r="A1025" s="218">
        <v>21502</v>
      </c>
      <c r="B1025" s="220" t="s">
        <v>877</v>
      </c>
      <c r="C1025" s="119">
        <f>SUM(C1026:C1040)</f>
        <v>50</v>
      </c>
      <c r="D1025" s="119">
        <v>478</v>
      </c>
      <c r="E1025" s="119">
        <f>SUM(E1026:E1040)</f>
        <v>451</v>
      </c>
      <c r="F1025" s="219">
        <f>E1025/C1025*100</f>
        <v>902</v>
      </c>
      <c r="G1025" s="123">
        <v>55.375</v>
      </c>
    </row>
    <row r="1026" customHeight="1" spans="1:7">
      <c r="A1026" s="218">
        <v>2150201</v>
      </c>
      <c r="B1026" s="118" t="s">
        <v>102</v>
      </c>
      <c r="C1026" s="119"/>
      <c r="D1026" s="119"/>
      <c r="E1026" s="119">
        <v>0</v>
      </c>
      <c r="F1026" s="219"/>
      <c r="G1026" s="123"/>
    </row>
    <row r="1027" customHeight="1" spans="1:7">
      <c r="A1027" s="218">
        <v>2150202</v>
      </c>
      <c r="B1027" s="118" t="s">
        <v>103</v>
      </c>
      <c r="C1027" s="119"/>
      <c r="D1027" s="119"/>
      <c r="E1027" s="119">
        <v>0</v>
      </c>
      <c r="F1027" s="219"/>
      <c r="G1027" s="123"/>
    </row>
    <row r="1028" customHeight="1" spans="1:7">
      <c r="A1028" s="218">
        <v>2150203</v>
      </c>
      <c r="B1028" s="118" t="s">
        <v>104</v>
      </c>
      <c r="C1028" s="119"/>
      <c r="D1028" s="119"/>
      <c r="E1028" s="119">
        <v>0</v>
      </c>
      <c r="F1028" s="219"/>
      <c r="G1028" s="123"/>
    </row>
    <row r="1029" customHeight="1" spans="1:7">
      <c r="A1029" s="218">
        <v>2150204</v>
      </c>
      <c r="B1029" s="118" t="s">
        <v>878</v>
      </c>
      <c r="C1029" s="119"/>
      <c r="D1029" s="119"/>
      <c r="E1029" s="119">
        <v>0</v>
      </c>
      <c r="F1029" s="219"/>
      <c r="G1029" s="123"/>
    </row>
    <row r="1030" customHeight="1" spans="1:7">
      <c r="A1030" s="218">
        <v>2150205</v>
      </c>
      <c r="B1030" s="118" t="s">
        <v>879</v>
      </c>
      <c r="C1030" s="119"/>
      <c r="D1030" s="119"/>
      <c r="E1030" s="119">
        <v>0</v>
      </c>
      <c r="F1030" s="219"/>
      <c r="G1030" s="123"/>
    </row>
    <row r="1031" customHeight="1" spans="1:7">
      <c r="A1031" s="218">
        <v>2150206</v>
      </c>
      <c r="B1031" s="118" t="s">
        <v>880</v>
      </c>
      <c r="C1031" s="119"/>
      <c r="D1031" s="119"/>
      <c r="E1031" s="119">
        <v>0</v>
      </c>
      <c r="F1031" s="219"/>
      <c r="G1031" s="123"/>
    </row>
    <row r="1032" customHeight="1" spans="1:7">
      <c r="A1032" s="218">
        <v>2150207</v>
      </c>
      <c r="B1032" s="118" t="s">
        <v>881</v>
      </c>
      <c r="C1032" s="119"/>
      <c r="D1032" s="119"/>
      <c r="E1032" s="119">
        <v>5</v>
      </c>
      <c r="F1032" s="219"/>
      <c r="G1032" s="123"/>
    </row>
    <row r="1033" customHeight="1" spans="1:7">
      <c r="A1033" s="218">
        <v>2150208</v>
      </c>
      <c r="B1033" s="118" t="s">
        <v>882</v>
      </c>
      <c r="C1033" s="119"/>
      <c r="D1033" s="119"/>
      <c r="E1033" s="119">
        <v>0</v>
      </c>
      <c r="F1033" s="219"/>
      <c r="G1033" s="123"/>
    </row>
    <row r="1034" customHeight="1" spans="1:7">
      <c r="A1034" s="218">
        <v>2150209</v>
      </c>
      <c r="B1034" s="118" t="s">
        <v>883</v>
      </c>
      <c r="C1034" s="119"/>
      <c r="D1034" s="119"/>
      <c r="E1034" s="119">
        <v>0</v>
      </c>
      <c r="F1034" s="219"/>
      <c r="G1034" s="123"/>
    </row>
    <row r="1035" customHeight="1" spans="1:7">
      <c r="A1035" s="218">
        <v>2150210</v>
      </c>
      <c r="B1035" s="118" t="s">
        <v>884</v>
      </c>
      <c r="C1035" s="119"/>
      <c r="D1035" s="119"/>
      <c r="E1035" s="119">
        <v>0</v>
      </c>
      <c r="F1035" s="219"/>
      <c r="G1035" s="123"/>
    </row>
    <row r="1036" customHeight="1" spans="1:7">
      <c r="A1036" s="218">
        <v>2150212</v>
      </c>
      <c r="B1036" s="118" t="s">
        <v>885</v>
      </c>
      <c r="C1036" s="119"/>
      <c r="D1036" s="119"/>
      <c r="E1036" s="119">
        <v>0</v>
      </c>
      <c r="F1036" s="219"/>
      <c r="G1036" s="123"/>
    </row>
    <row r="1037" customHeight="1" spans="1:7">
      <c r="A1037" s="218">
        <v>2150213</v>
      </c>
      <c r="B1037" s="118" t="s">
        <v>886</v>
      </c>
      <c r="C1037" s="119"/>
      <c r="D1037" s="119"/>
      <c r="E1037" s="119">
        <v>0</v>
      </c>
      <c r="F1037" s="219"/>
      <c r="G1037" s="123"/>
    </row>
    <row r="1038" customHeight="1" spans="1:7">
      <c r="A1038" s="218">
        <v>2150214</v>
      </c>
      <c r="B1038" s="118" t="s">
        <v>887</v>
      </c>
      <c r="C1038" s="119"/>
      <c r="D1038" s="119"/>
      <c r="E1038" s="119">
        <v>0</v>
      </c>
      <c r="F1038" s="219"/>
      <c r="G1038" s="123"/>
    </row>
    <row r="1039" customHeight="1" spans="1:7">
      <c r="A1039" s="218">
        <v>2150215</v>
      </c>
      <c r="B1039" s="118" t="s">
        <v>888</v>
      </c>
      <c r="C1039" s="119"/>
      <c r="D1039" s="119"/>
      <c r="E1039" s="119">
        <v>0</v>
      </c>
      <c r="F1039" s="219"/>
      <c r="G1039" s="123"/>
    </row>
    <row r="1040" customHeight="1" spans="1:7">
      <c r="A1040" s="218">
        <v>2150299</v>
      </c>
      <c r="B1040" s="118" t="s">
        <v>889</v>
      </c>
      <c r="C1040" s="119">
        <v>50</v>
      </c>
      <c r="D1040" s="119">
        <v>50</v>
      </c>
      <c r="E1040" s="119">
        <v>446</v>
      </c>
      <c r="F1040" s="219">
        <f>E1040/C1040*100</f>
        <v>892</v>
      </c>
      <c r="G1040" s="123">
        <v>54.75</v>
      </c>
    </row>
    <row r="1041" customHeight="1" spans="1:7">
      <c r="A1041" s="218">
        <v>21503</v>
      </c>
      <c r="B1041" s="220" t="s">
        <v>890</v>
      </c>
      <c r="C1041" s="119">
        <f>SUM(C1042:C1045)</f>
        <v>0</v>
      </c>
      <c r="D1041" s="119">
        <f>SUM(D1042:D1045)</f>
        <v>0</v>
      </c>
      <c r="E1041" s="119">
        <f>SUM(E1042:E1045)</f>
        <v>0</v>
      </c>
      <c r="F1041" s="219"/>
      <c r="G1041" s="123"/>
    </row>
    <row r="1042" customHeight="1" spans="1:7">
      <c r="A1042" s="218">
        <v>2150301</v>
      </c>
      <c r="B1042" s="118" t="s">
        <v>102</v>
      </c>
      <c r="C1042" s="119"/>
      <c r="D1042" s="119"/>
      <c r="E1042" s="119">
        <v>0</v>
      </c>
      <c r="F1042" s="219"/>
      <c r="G1042" s="123"/>
    </row>
    <row r="1043" customHeight="1" spans="1:7">
      <c r="A1043" s="218">
        <v>2150302</v>
      </c>
      <c r="B1043" s="118" t="s">
        <v>103</v>
      </c>
      <c r="C1043" s="119"/>
      <c r="D1043" s="119"/>
      <c r="E1043" s="119">
        <v>0</v>
      </c>
      <c r="F1043" s="219"/>
      <c r="G1043" s="123"/>
    </row>
    <row r="1044" customHeight="1" spans="1:7">
      <c r="A1044" s="218">
        <v>2150303</v>
      </c>
      <c r="B1044" s="118" t="s">
        <v>104</v>
      </c>
      <c r="C1044" s="119"/>
      <c r="D1044" s="119"/>
      <c r="E1044" s="119">
        <v>0</v>
      </c>
      <c r="F1044" s="219"/>
      <c r="G1044" s="123"/>
    </row>
    <row r="1045" customHeight="1" spans="1:7">
      <c r="A1045" s="218">
        <v>2150399</v>
      </c>
      <c r="B1045" s="118" t="s">
        <v>891</v>
      </c>
      <c r="C1045" s="119"/>
      <c r="D1045" s="119"/>
      <c r="E1045" s="119">
        <v>0</v>
      </c>
      <c r="F1045" s="219"/>
      <c r="G1045" s="123"/>
    </row>
    <row r="1046" customHeight="1" spans="1:7">
      <c r="A1046" s="218">
        <v>21505</v>
      </c>
      <c r="B1046" s="220" t="s">
        <v>892</v>
      </c>
      <c r="C1046" s="119">
        <f>SUM(C1047:C1056)</f>
        <v>800</v>
      </c>
      <c r="D1046" s="119">
        <f>SUM(D1047:D1056)</f>
        <v>800</v>
      </c>
      <c r="E1046" s="119">
        <f>SUM(E1047:E1056)</f>
        <v>828</v>
      </c>
      <c r="F1046" s="219">
        <f>E1046/C1046*100</f>
        <v>103.5</v>
      </c>
      <c r="G1046" s="123">
        <v>-0.0871003307607497</v>
      </c>
    </row>
    <row r="1047" customHeight="1" spans="1:7">
      <c r="A1047" s="218">
        <v>2150501</v>
      </c>
      <c r="B1047" s="118" t="s">
        <v>102</v>
      </c>
      <c r="C1047" s="119">
        <v>600</v>
      </c>
      <c r="D1047" s="119">
        <v>600</v>
      </c>
      <c r="E1047" s="119">
        <v>508</v>
      </c>
      <c r="F1047" s="219">
        <f>E1047/C1047*100</f>
        <v>84.6666666666667</v>
      </c>
      <c r="G1047" s="123">
        <v>-0.137521222410866</v>
      </c>
    </row>
    <row r="1048" customHeight="1" spans="1:7">
      <c r="A1048" s="218">
        <v>2150502</v>
      </c>
      <c r="B1048" s="118" t="s">
        <v>103</v>
      </c>
      <c r="C1048" s="119"/>
      <c r="D1048" s="119"/>
      <c r="E1048" s="119">
        <v>0</v>
      </c>
      <c r="F1048" s="219"/>
      <c r="G1048" s="123"/>
    </row>
    <row r="1049" customHeight="1" spans="1:7">
      <c r="A1049" s="218">
        <v>2150503</v>
      </c>
      <c r="B1049" s="118" t="s">
        <v>104</v>
      </c>
      <c r="C1049" s="119"/>
      <c r="D1049" s="119"/>
      <c r="E1049" s="119">
        <v>0</v>
      </c>
      <c r="F1049" s="219"/>
      <c r="G1049" s="123"/>
    </row>
    <row r="1050" customHeight="1" spans="1:7">
      <c r="A1050" s="218">
        <v>2150505</v>
      </c>
      <c r="B1050" s="118" t="s">
        <v>893</v>
      </c>
      <c r="C1050" s="119"/>
      <c r="D1050" s="119"/>
      <c r="E1050" s="119">
        <v>0</v>
      </c>
      <c r="F1050" s="219"/>
      <c r="G1050" s="123"/>
    </row>
    <row r="1051" customHeight="1" spans="1:7">
      <c r="A1051" s="218">
        <v>2150507</v>
      </c>
      <c r="B1051" s="118" t="s">
        <v>894</v>
      </c>
      <c r="C1051" s="119"/>
      <c r="D1051" s="119"/>
      <c r="E1051" s="119">
        <v>0</v>
      </c>
      <c r="F1051" s="219"/>
      <c r="G1051" s="123"/>
    </row>
    <row r="1052" customHeight="1" spans="1:7">
      <c r="A1052" s="218">
        <v>2150508</v>
      </c>
      <c r="B1052" s="118" t="s">
        <v>895</v>
      </c>
      <c r="C1052" s="119"/>
      <c r="D1052" s="119"/>
      <c r="E1052" s="119">
        <v>0</v>
      </c>
      <c r="F1052" s="219"/>
      <c r="G1052" s="123"/>
    </row>
    <row r="1053" customHeight="1" spans="1:7">
      <c r="A1053" s="218">
        <v>2150516</v>
      </c>
      <c r="B1053" s="118" t="s">
        <v>896</v>
      </c>
      <c r="C1053" s="119"/>
      <c r="D1053" s="119"/>
      <c r="E1053" s="119">
        <v>0</v>
      </c>
      <c r="F1053" s="219"/>
      <c r="G1053" s="123"/>
    </row>
    <row r="1054" customHeight="1" spans="1:7">
      <c r="A1054" s="218">
        <v>2150517</v>
      </c>
      <c r="B1054" s="118" t="s">
        <v>897</v>
      </c>
      <c r="C1054" s="119"/>
      <c r="D1054" s="119"/>
      <c r="E1054" s="119">
        <v>0</v>
      </c>
      <c r="F1054" s="219"/>
      <c r="G1054" s="123"/>
    </row>
    <row r="1055" customHeight="1" spans="1:7">
      <c r="A1055" s="218">
        <v>2150550</v>
      </c>
      <c r="B1055" s="118" t="s">
        <v>111</v>
      </c>
      <c r="C1055" s="119"/>
      <c r="D1055" s="119"/>
      <c r="E1055" s="119">
        <v>0</v>
      </c>
      <c r="F1055" s="219"/>
      <c r="G1055" s="123"/>
    </row>
    <row r="1056" customHeight="1" spans="1:7">
      <c r="A1056" s="218">
        <v>2150599</v>
      </c>
      <c r="B1056" s="118" t="s">
        <v>898</v>
      </c>
      <c r="C1056" s="119">
        <v>200</v>
      </c>
      <c r="D1056" s="119">
        <v>200</v>
      </c>
      <c r="E1056" s="119">
        <v>320</v>
      </c>
      <c r="F1056" s="219">
        <f>E1056/C1056*100</f>
        <v>160</v>
      </c>
      <c r="G1056" s="123">
        <v>0.00628930817610063</v>
      </c>
    </row>
    <row r="1057" customHeight="1" spans="1:7">
      <c r="A1057" s="218">
        <v>21507</v>
      </c>
      <c r="B1057" s="220" t="s">
        <v>899</v>
      </c>
      <c r="C1057" s="119">
        <f>SUM(C1058:C1063)</f>
        <v>0</v>
      </c>
      <c r="D1057" s="119">
        <f>SUM(D1058:D1063)</f>
        <v>0</v>
      </c>
      <c r="E1057" s="119">
        <f>SUM(E1058:E1063)</f>
        <v>0</v>
      </c>
      <c r="F1057" s="219"/>
      <c r="G1057" s="123"/>
    </row>
    <row r="1058" customHeight="1" spans="1:7">
      <c r="A1058" s="218">
        <v>2150701</v>
      </c>
      <c r="B1058" s="118" t="s">
        <v>102</v>
      </c>
      <c r="C1058" s="119"/>
      <c r="D1058" s="119"/>
      <c r="E1058" s="119">
        <v>0</v>
      </c>
      <c r="F1058" s="219"/>
      <c r="G1058" s="123"/>
    </row>
    <row r="1059" customHeight="1" spans="1:7">
      <c r="A1059" s="218">
        <v>2150702</v>
      </c>
      <c r="B1059" s="118" t="s">
        <v>103</v>
      </c>
      <c r="C1059" s="119"/>
      <c r="D1059" s="119"/>
      <c r="E1059" s="119">
        <v>0</v>
      </c>
      <c r="F1059" s="219"/>
      <c r="G1059" s="123"/>
    </row>
    <row r="1060" customHeight="1" spans="1:7">
      <c r="A1060" s="218">
        <v>2150703</v>
      </c>
      <c r="B1060" s="118" t="s">
        <v>104</v>
      </c>
      <c r="C1060" s="119"/>
      <c r="D1060" s="119"/>
      <c r="E1060" s="119">
        <v>0</v>
      </c>
      <c r="F1060" s="219"/>
      <c r="G1060" s="123"/>
    </row>
    <row r="1061" customHeight="1" spans="1:7">
      <c r="A1061" s="218">
        <v>2150704</v>
      </c>
      <c r="B1061" s="118" t="s">
        <v>900</v>
      </c>
      <c r="C1061" s="119"/>
      <c r="D1061" s="119"/>
      <c r="E1061" s="119">
        <v>0</v>
      </c>
      <c r="F1061" s="219"/>
      <c r="G1061" s="123"/>
    </row>
    <row r="1062" customHeight="1" spans="1:7">
      <c r="A1062" s="218">
        <v>2150705</v>
      </c>
      <c r="B1062" s="118" t="s">
        <v>901</v>
      </c>
      <c r="C1062" s="119"/>
      <c r="D1062" s="119"/>
      <c r="E1062" s="119">
        <v>0</v>
      </c>
      <c r="F1062" s="219"/>
      <c r="G1062" s="123"/>
    </row>
    <row r="1063" customHeight="1" spans="1:7">
      <c r="A1063" s="218">
        <v>2150799</v>
      </c>
      <c r="B1063" s="118" t="s">
        <v>902</v>
      </c>
      <c r="C1063" s="119"/>
      <c r="D1063" s="119"/>
      <c r="E1063" s="119">
        <v>0</v>
      </c>
      <c r="F1063" s="219"/>
      <c r="G1063" s="123"/>
    </row>
    <row r="1064" customHeight="1" spans="1:7">
      <c r="A1064" s="218">
        <v>21508</v>
      </c>
      <c r="B1064" s="220" t="s">
        <v>903</v>
      </c>
      <c r="C1064" s="119">
        <f>SUM(C1065:C1071)</f>
        <v>4799</v>
      </c>
      <c r="D1064" s="119">
        <f>SUM(D1065:D1071)</f>
        <v>4799</v>
      </c>
      <c r="E1064" s="119">
        <f>SUM(E1065:E1071)</f>
        <v>2645</v>
      </c>
      <c r="F1064" s="219">
        <f>E1064/C1064*100</f>
        <v>55.1156490935612</v>
      </c>
      <c r="G1064" s="123">
        <v>-0.128787878787879</v>
      </c>
    </row>
    <row r="1065" customHeight="1" spans="1:7">
      <c r="A1065" s="218">
        <v>2150801</v>
      </c>
      <c r="B1065" s="118" t="s">
        <v>102</v>
      </c>
      <c r="C1065" s="119"/>
      <c r="D1065" s="119"/>
      <c r="E1065" s="119">
        <v>0</v>
      </c>
      <c r="F1065" s="219"/>
      <c r="G1065" s="123"/>
    </row>
    <row r="1066" customHeight="1" spans="1:7">
      <c r="A1066" s="218">
        <v>2150802</v>
      </c>
      <c r="B1066" s="118" t="s">
        <v>103</v>
      </c>
      <c r="C1066" s="119"/>
      <c r="D1066" s="119"/>
      <c r="E1066" s="119">
        <v>0</v>
      </c>
      <c r="F1066" s="219"/>
      <c r="G1066" s="123"/>
    </row>
    <row r="1067" customHeight="1" spans="1:7">
      <c r="A1067" s="218">
        <v>2150803</v>
      </c>
      <c r="B1067" s="118" t="s">
        <v>104</v>
      </c>
      <c r="C1067" s="119"/>
      <c r="D1067" s="119"/>
      <c r="E1067" s="119">
        <v>0</v>
      </c>
      <c r="F1067" s="219"/>
      <c r="G1067" s="123"/>
    </row>
    <row r="1068" customHeight="1" spans="1:7">
      <c r="A1068" s="218">
        <v>2150804</v>
      </c>
      <c r="B1068" s="118" t="s">
        <v>904</v>
      </c>
      <c r="C1068" s="119"/>
      <c r="D1068" s="119"/>
      <c r="E1068" s="119">
        <v>0</v>
      </c>
      <c r="F1068" s="219"/>
      <c r="G1068" s="123"/>
    </row>
    <row r="1069" customHeight="1" spans="1:7">
      <c r="A1069" s="218">
        <v>2150805</v>
      </c>
      <c r="B1069" s="118" t="s">
        <v>905</v>
      </c>
      <c r="C1069" s="119">
        <v>1330</v>
      </c>
      <c r="D1069" s="119">
        <v>1330</v>
      </c>
      <c r="E1069" s="119">
        <v>0</v>
      </c>
      <c r="F1069" s="219">
        <f>E1069/C1069*100</f>
        <v>0</v>
      </c>
      <c r="G1069" s="123">
        <v>-1</v>
      </c>
    </row>
    <row r="1070" customHeight="1" spans="1:7">
      <c r="A1070" s="218">
        <v>2150806</v>
      </c>
      <c r="B1070" s="118" t="s">
        <v>906</v>
      </c>
      <c r="C1070" s="119"/>
      <c r="D1070" s="119"/>
      <c r="E1070" s="119">
        <v>0</v>
      </c>
      <c r="F1070" s="219"/>
      <c r="G1070" s="123"/>
    </row>
    <row r="1071" customHeight="1" spans="1:7">
      <c r="A1071" s="218">
        <v>2150899</v>
      </c>
      <c r="B1071" s="118" t="s">
        <v>907</v>
      </c>
      <c r="C1071" s="119">
        <v>3469</v>
      </c>
      <c r="D1071" s="119">
        <v>3469</v>
      </c>
      <c r="E1071" s="119">
        <v>2645</v>
      </c>
      <c r="F1071" s="219">
        <f>E1071/C1071*100</f>
        <v>76.2467569904872</v>
      </c>
      <c r="G1071" s="123">
        <v>0.00800304878048785</v>
      </c>
    </row>
    <row r="1072" customHeight="1" spans="1:7">
      <c r="A1072" s="218">
        <v>21599</v>
      </c>
      <c r="B1072" s="220" t="s">
        <v>908</v>
      </c>
      <c r="C1072" s="119">
        <f>SUM(C1073:C1077)</f>
        <v>500</v>
      </c>
      <c r="D1072" s="119">
        <f>SUM(D1073:D1077)</f>
        <v>1500</v>
      </c>
      <c r="E1072" s="119">
        <f>SUM(E1073:E1077)</f>
        <v>1895</v>
      </c>
      <c r="F1072" s="219">
        <f>E1072/C1072*100</f>
        <v>379</v>
      </c>
      <c r="G1072" s="123">
        <v>1.22679200940071</v>
      </c>
    </row>
    <row r="1073" customHeight="1" spans="1:7">
      <c r="A1073" s="218">
        <v>2159901</v>
      </c>
      <c r="B1073" s="118" t="s">
        <v>909</v>
      </c>
      <c r="C1073" s="119"/>
      <c r="D1073" s="119"/>
      <c r="E1073" s="119">
        <v>0</v>
      </c>
      <c r="F1073" s="219"/>
      <c r="G1073" s="123"/>
    </row>
    <row r="1074" customHeight="1" spans="1:7">
      <c r="A1074" s="218">
        <v>2159904</v>
      </c>
      <c r="B1074" s="118" t="s">
        <v>910</v>
      </c>
      <c r="C1074" s="119"/>
      <c r="D1074" s="119"/>
      <c r="E1074" s="119">
        <v>23</v>
      </c>
      <c r="F1074" s="219"/>
      <c r="G1074" s="123"/>
    </row>
    <row r="1075" customHeight="1" spans="1:7">
      <c r="A1075" s="218">
        <v>2159905</v>
      </c>
      <c r="B1075" s="118" t="s">
        <v>911</v>
      </c>
      <c r="C1075" s="119"/>
      <c r="D1075" s="119"/>
      <c r="E1075" s="119">
        <v>0</v>
      </c>
      <c r="F1075" s="219"/>
      <c r="G1075" s="123"/>
    </row>
    <row r="1076" customHeight="1" spans="1:7">
      <c r="A1076" s="218">
        <v>2159906</v>
      </c>
      <c r="B1076" s="118" t="s">
        <v>912</v>
      </c>
      <c r="C1076" s="119"/>
      <c r="D1076" s="119"/>
      <c r="E1076" s="119">
        <v>0</v>
      </c>
      <c r="F1076" s="219"/>
      <c r="G1076" s="123"/>
    </row>
    <row r="1077" customHeight="1" spans="1:7">
      <c r="A1077" s="218">
        <v>2159999</v>
      </c>
      <c r="B1077" s="118" t="s">
        <v>913</v>
      </c>
      <c r="C1077" s="119">
        <v>500</v>
      </c>
      <c r="D1077" s="119">
        <v>1500</v>
      </c>
      <c r="E1077" s="119">
        <v>1872</v>
      </c>
      <c r="F1077" s="219">
        <f>E1077/C1077*100</f>
        <v>374.4</v>
      </c>
      <c r="G1077" s="123">
        <v>1.19976498237368</v>
      </c>
    </row>
    <row r="1078" customHeight="1" spans="1:7">
      <c r="A1078" s="218">
        <v>216</v>
      </c>
      <c r="B1078" s="220" t="s">
        <v>914</v>
      </c>
      <c r="C1078" s="119">
        <f>SUM(C1079,C1089,C1095)</f>
        <v>3422</v>
      </c>
      <c r="D1078" s="119">
        <f>SUM(D1079,D1089,D1095)</f>
        <v>2887</v>
      </c>
      <c r="E1078" s="119">
        <f>SUM(E1079,E1089,E1095)</f>
        <v>2870</v>
      </c>
      <c r="F1078" s="219">
        <f>E1078/C1078*100</f>
        <v>83.8690824079486</v>
      </c>
      <c r="G1078" s="123">
        <v>1.17754172989378</v>
      </c>
    </row>
    <row r="1079" customHeight="1" spans="1:7">
      <c r="A1079" s="218">
        <v>21602</v>
      </c>
      <c r="B1079" s="220" t="s">
        <v>915</v>
      </c>
      <c r="C1079" s="119">
        <f>SUM(C1080:C1088)</f>
        <v>1400</v>
      </c>
      <c r="D1079" s="119">
        <f>SUM(D1080:D1088)</f>
        <v>1400</v>
      </c>
      <c r="E1079" s="119">
        <f>SUM(E1080:E1088)</f>
        <v>2809</v>
      </c>
      <c r="F1079" s="219">
        <f>E1079/C1079*100</f>
        <v>200.642857142857</v>
      </c>
      <c r="G1079" s="123">
        <v>1.33499584372402</v>
      </c>
    </row>
    <row r="1080" customHeight="1" spans="1:7">
      <c r="A1080" s="218">
        <v>2160201</v>
      </c>
      <c r="B1080" s="118" t="s">
        <v>102</v>
      </c>
      <c r="C1080" s="119">
        <v>300</v>
      </c>
      <c r="D1080" s="119">
        <v>300</v>
      </c>
      <c r="E1080" s="119">
        <v>319</v>
      </c>
      <c r="F1080" s="219">
        <f>E1080/C1080*100</f>
        <v>106.333333333333</v>
      </c>
      <c r="G1080" s="123">
        <v>0.281124497991968</v>
      </c>
    </row>
    <row r="1081" customHeight="1" spans="1:7">
      <c r="A1081" s="218">
        <v>2160202</v>
      </c>
      <c r="B1081" s="118" t="s">
        <v>103</v>
      </c>
      <c r="C1081" s="119"/>
      <c r="D1081" s="119"/>
      <c r="E1081" s="119">
        <v>0</v>
      </c>
      <c r="F1081" s="219"/>
      <c r="G1081" s="123"/>
    </row>
    <row r="1082" customHeight="1" spans="1:7">
      <c r="A1082" s="218">
        <v>2160203</v>
      </c>
      <c r="B1082" s="118" t="s">
        <v>104</v>
      </c>
      <c r="C1082" s="119"/>
      <c r="D1082" s="119"/>
      <c r="E1082" s="119">
        <v>0</v>
      </c>
      <c r="F1082" s="219"/>
      <c r="G1082" s="123"/>
    </row>
    <row r="1083" customHeight="1" spans="1:7">
      <c r="A1083" s="218">
        <v>2160216</v>
      </c>
      <c r="B1083" s="118" t="s">
        <v>916</v>
      </c>
      <c r="C1083" s="119"/>
      <c r="D1083" s="119"/>
      <c r="E1083" s="119">
        <v>0</v>
      </c>
      <c r="F1083" s="219"/>
      <c r="G1083" s="123"/>
    </row>
    <row r="1084" customHeight="1" spans="1:7">
      <c r="A1084" s="218">
        <v>2160217</v>
      </c>
      <c r="B1084" s="118" t="s">
        <v>917</v>
      </c>
      <c r="C1084" s="119"/>
      <c r="D1084" s="119"/>
      <c r="E1084" s="119">
        <v>0</v>
      </c>
      <c r="F1084" s="219"/>
      <c r="G1084" s="123"/>
    </row>
    <row r="1085" customHeight="1" spans="1:7">
      <c r="A1085" s="218">
        <v>2160218</v>
      </c>
      <c r="B1085" s="118" t="s">
        <v>918</v>
      </c>
      <c r="C1085" s="119"/>
      <c r="D1085" s="119"/>
      <c r="E1085" s="119">
        <v>0</v>
      </c>
      <c r="F1085" s="219"/>
      <c r="G1085" s="123"/>
    </row>
    <row r="1086" customHeight="1" spans="1:7">
      <c r="A1086" s="218">
        <v>2160219</v>
      </c>
      <c r="B1086" s="118" t="s">
        <v>919</v>
      </c>
      <c r="C1086" s="119"/>
      <c r="D1086" s="119"/>
      <c r="E1086" s="119">
        <v>0</v>
      </c>
      <c r="F1086" s="219"/>
      <c r="G1086" s="123"/>
    </row>
    <row r="1087" customHeight="1" spans="1:7">
      <c r="A1087" s="218">
        <v>2160250</v>
      </c>
      <c r="B1087" s="118" t="s">
        <v>111</v>
      </c>
      <c r="C1087" s="119"/>
      <c r="D1087" s="119"/>
      <c r="E1087" s="119">
        <v>0</v>
      </c>
      <c r="F1087" s="219"/>
      <c r="G1087" s="123"/>
    </row>
    <row r="1088" customHeight="1" spans="1:7">
      <c r="A1088" s="218">
        <v>2160299</v>
      </c>
      <c r="B1088" s="118" t="s">
        <v>920</v>
      </c>
      <c r="C1088" s="119">
        <v>1100</v>
      </c>
      <c r="D1088" s="119">
        <v>1100</v>
      </c>
      <c r="E1088" s="119">
        <v>2490</v>
      </c>
      <c r="F1088" s="219">
        <f>E1088/C1088*100</f>
        <v>226.363636363636</v>
      </c>
      <c r="G1088" s="123">
        <v>1.61006289308176</v>
      </c>
    </row>
    <row r="1089" customHeight="1" spans="1:7">
      <c r="A1089" s="218">
        <v>21606</v>
      </c>
      <c r="B1089" s="220" t="s">
        <v>921</v>
      </c>
      <c r="C1089" s="119">
        <f>SUM(C1090:C1094)</f>
        <v>100</v>
      </c>
      <c r="D1089" s="119">
        <f>SUM(D1090:D1094)</f>
        <v>100</v>
      </c>
      <c r="E1089" s="119">
        <f>SUM(E1090:E1094)</f>
        <v>31</v>
      </c>
      <c r="F1089" s="219">
        <f>E1089/C1089*100</f>
        <v>31</v>
      </c>
      <c r="G1089" s="123">
        <v>-0.720720720720721</v>
      </c>
    </row>
    <row r="1090" customHeight="1" spans="1:7">
      <c r="A1090" s="218">
        <v>2160601</v>
      </c>
      <c r="B1090" s="118" t="s">
        <v>102</v>
      </c>
      <c r="C1090" s="119"/>
      <c r="D1090" s="119"/>
      <c r="E1090" s="119">
        <v>0</v>
      </c>
      <c r="F1090" s="219"/>
      <c r="G1090" s="123"/>
    </row>
    <row r="1091" customHeight="1" spans="1:7">
      <c r="A1091" s="218">
        <v>2160602</v>
      </c>
      <c r="B1091" s="118" t="s">
        <v>103</v>
      </c>
      <c r="C1091" s="119"/>
      <c r="D1091" s="119"/>
      <c r="E1091" s="119">
        <v>0</v>
      </c>
      <c r="F1091" s="219"/>
      <c r="G1091" s="123"/>
    </row>
    <row r="1092" customHeight="1" spans="1:7">
      <c r="A1092" s="218">
        <v>2160603</v>
      </c>
      <c r="B1092" s="118" t="s">
        <v>104</v>
      </c>
      <c r="C1092" s="119"/>
      <c r="D1092" s="119"/>
      <c r="E1092" s="119">
        <v>0</v>
      </c>
      <c r="F1092" s="219"/>
      <c r="G1092" s="123"/>
    </row>
    <row r="1093" customHeight="1" spans="1:7">
      <c r="A1093" s="218">
        <v>2160607</v>
      </c>
      <c r="B1093" s="118" t="s">
        <v>922</v>
      </c>
      <c r="C1093" s="119"/>
      <c r="D1093" s="119"/>
      <c r="E1093" s="119">
        <v>0</v>
      </c>
      <c r="F1093" s="219"/>
      <c r="G1093" s="123"/>
    </row>
    <row r="1094" customHeight="1" spans="1:7">
      <c r="A1094" s="218">
        <v>2160699</v>
      </c>
      <c r="B1094" s="118" t="s">
        <v>923</v>
      </c>
      <c r="C1094" s="119">
        <v>100</v>
      </c>
      <c r="D1094" s="119">
        <v>100</v>
      </c>
      <c r="E1094" s="119">
        <v>31</v>
      </c>
      <c r="F1094" s="219">
        <f>E1094/C1094*100</f>
        <v>31</v>
      </c>
      <c r="G1094" s="123">
        <v>-0.720720720720721</v>
      </c>
    </row>
    <row r="1095" customHeight="1" spans="1:7">
      <c r="A1095" s="218">
        <v>21699</v>
      </c>
      <c r="B1095" s="220" t="s">
        <v>924</v>
      </c>
      <c r="C1095" s="119">
        <f>SUM(C1096:C1097)</f>
        <v>1922</v>
      </c>
      <c r="D1095" s="119">
        <f>SUM(D1096:D1097)</f>
        <v>1387</v>
      </c>
      <c r="E1095" s="119">
        <f>SUM(E1096:E1097)</f>
        <v>30</v>
      </c>
      <c r="F1095" s="219">
        <f>E1095/C1095*100</f>
        <v>1.56087408949011</v>
      </c>
      <c r="G1095" s="123">
        <v>6.5</v>
      </c>
    </row>
    <row r="1096" customHeight="1" spans="1:7">
      <c r="A1096" s="218">
        <v>2169901</v>
      </c>
      <c r="B1096" s="118" t="s">
        <v>925</v>
      </c>
      <c r="C1096" s="119"/>
      <c r="D1096" s="119"/>
      <c r="E1096" s="119">
        <v>0</v>
      </c>
      <c r="F1096" s="219"/>
      <c r="G1096" s="123"/>
    </row>
    <row r="1097" customHeight="1" spans="1:7">
      <c r="A1097" s="218">
        <v>2169999</v>
      </c>
      <c r="B1097" s="118" t="s">
        <v>926</v>
      </c>
      <c r="C1097" s="119">
        <v>1922</v>
      </c>
      <c r="D1097" s="119">
        <v>1387</v>
      </c>
      <c r="E1097" s="119">
        <v>30</v>
      </c>
      <c r="F1097" s="219">
        <f>E1097/C1097*100</f>
        <v>1.56087408949011</v>
      </c>
      <c r="G1097" s="123">
        <v>6.5</v>
      </c>
    </row>
    <row r="1098" customHeight="1" spans="1:7">
      <c r="A1098" s="218">
        <v>217</v>
      </c>
      <c r="B1098" s="220" t="s">
        <v>927</v>
      </c>
      <c r="C1098" s="119">
        <f>SUM(C1099,C1106,C1116,C1122,C1125)</f>
        <v>0</v>
      </c>
      <c r="D1098" s="119">
        <f>SUM(D1099,D1106,D1116,D1122,D1125)</f>
        <v>0</v>
      </c>
      <c r="E1098" s="119">
        <f>SUM(E1099,E1106,E1116,E1122,E1125)</f>
        <v>77</v>
      </c>
      <c r="F1098" s="219"/>
      <c r="G1098" s="123"/>
    </row>
    <row r="1099" customHeight="1" spans="1:7">
      <c r="A1099" s="218">
        <v>21701</v>
      </c>
      <c r="B1099" s="220" t="s">
        <v>928</v>
      </c>
      <c r="C1099" s="119">
        <f>SUM(C1100:C1105)</f>
        <v>0</v>
      </c>
      <c r="D1099" s="119">
        <f>SUM(D1100:D1105)</f>
        <v>0</v>
      </c>
      <c r="E1099" s="119">
        <f>SUM(E1100:E1105)</f>
        <v>0</v>
      </c>
      <c r="F1099" s="219"/>
      <c r="G1099" s="123"/>
    </row>
    <row r="1100" customHeight="1" spans="1:7">
      <c r="A1100" s="218">
        <v>2170101</v>
      </c>
      <c r="B1100" s="118" t="s">
        <v>102</v>
      </c>
      <c r="C1100" s="119"/>
      <c r="D1100" s="119"/>
      <c r="E1100" s="119">
        <v>0</v>
      </c>
      <c r="F1100" s="219"/>
      <c r="G1100" s="123"/>
    </row>
    <row r="1101" customHeight="1" spans="1:7">
      <c r="A1101" s="218">
        <v>2170102</v>
      </c>
      <c r="B1101" s="118" t="s">
        <v>103</v>
      </c>
      <c r="C1101" s="119"/>
      <c r="D1101" s="119"/>
      <c r="E1101" s="119">
        <v>0</v>
      </c>
      <c r="F1101" s="219"/>
      <c r="G1101" s="123"/>
    </row>
    <row r="1102" customHeight="1" spans="1:7">
      <c r="A1102" s="218">
        <v>2170103</v>
      </c>
      <c r="B1102" s="118" t="s">
        <v>104</v>
      </c>
      <c r="C1102" s="119"/>
      <c r="D1102" s="119"/>
      <c r="E1102" s="119">
        <v>0</v>
      </c>
      <c r="F1102" s="219"/>
      <c r="G1102" s="123"/>
    </row>
    <row r="1103" customHeight="1" spans="1:7">
      <c r="A1103" s="218">
        <v>2170104</v>
      </c>
      <c r="B1103" s="118" t="s">
        <v>929</v>
      </c>
      <c r="C1103" s="119"/>
      <c r="D1103" s="119"/>
      <c r="E1103" s="119">
        <v>0</v>
      </c>
      <c r="F1103" s="219"/>
      <c r="G1103" s="123"/>
    </row>
    <row r="1104" customHeight="1" spans="1:7">
      <c r="A1104" s="218">
        <v>2170150</v>
      </c>
      <c r="B1104" s="118" t="s">
        <v>111</v>
      </c>
      <c r="C1104" s="119"/>
      <c r="D1104" s="119"/>
      <c r="E1104" s="119">
        <v>0</v>
      </c>
      <c r="F1104" s="219"/>
      <c r="G1104" s="123"/>
    </row>
    <row r="1105" customHeight="1" spans="1:7">
      <c r="A1105" s="218">
        <v>2170199</v>
      </c>
      <c r="B1105" s="118" t="s">
        <v>930</v>
      </c>
      <c r="C1105" s="119"/>
      <c r="D1105" s="119"/>
      <c r="E1105" s="119">
        <v>0</v>
      </c>
      <c r="F1105" s="219"/>
      <c r="G1105" s="123"/>
    </row>
    <row r="1106" customHeight="1" spans="1:7">
      <c r="A1106" s="218">
        <v>21702</v>
      </c>
      <c r="B1106" s="220" t="s">
        <v>931</v>
      </c>
      <c r="C1106" s="119">
        <f>SUM(C1107:C1115)</f>
        <v>0</v>
      </c>
      <c r="D1106" s="119">
        <f>SUM(D1107:D1115)</f>
        <v>0</v>
      </c>
      <c r="E1106" s="119">
        <f>SUM(E1107:E1115)</f>
        <v>0</v>
      </c>
      <c r="F1106" s="219"/>
      <c r="G1106" s="123"/>
    </row>
    <row r="1107" customHeight="1" spans="1:7">
      <c r="A1107" s="218">
        <v>2170201</v>
      </c>
      <c r="B1107" s="118" t="s">
        <v>932</v>
      </c>
      <c r="C1107" s="119"/>
      <c r="D1107" s="119"/>
      <c r="E1107" s="119">
        <v>0</v>
      </c>
      <c r="F1107" s="219"/>
      <c r="G1107" s="123"/>
    </row>
    <row r="1108" customHeight="1" spans="1:7">
      <c r="A1108" s="218">
        <v>2170202</v>
      </c>
      <c r="B1108" s="118" t="s">
        <v>933</v>
      </c>
      <c r="C1108" s="119"/>
      <c r="D1108" s="119"/>
      <c r="E1108" s="119">
        <v>0</v>
      </c>
      <c r="F1108" s="219"/>
      <c r="G1108" s="123"/>
    </row>
    <row r="1109" customHeight="1" spans="1:7">
      <c r="A1109" s="218">
        <v>2170203</v>
      </c>
      <c r="B1109" s="118" t="s">
        <v>934</v>
      </c>
      <c r="C1109" s="119"/>
      <c r="D1109" s="119"/>
      <c r="E1109" s="119">
        <v>0</v>
      </c>
      <c r="F1109" s="219"/>
      <c r="G1109" s="123"/>
    </row>
    <row r="1110" customHeight="1" spans="1:7">
      <c r="A1110" s="218">
        <v>2170204</v>
      </c>
      <c r="B1110" s="118" t="s">
        <v>935</v>
      </c>
      <c r="C1110" s="119"/>
      <c r="D1110" s="119"/>
      <c r="E1110" s="119">
        <v>0</v>
      </c>
      <c r="F1110" s="219"/>
      <c r="G1110" s="123"/>
    </row>
    <row r="1111" customHeight="1" spans="1:7">
      <c r="A1111" s="218">
        <v>2170205</v>
      </c>
      <c r="B1111" s="118" t="s">
        <v>936</v>
      </c>
      <c r="C1111" s="119"/>
      <c r="D1111" s="119"/>
      <c r="E1111" s="119">
        <v>0</v>
      </c>
      <c r="F1111" s="219"/>
      <c r="G1111" s="123"/>
    </row>
    <row r="1112" customHeight="1" spans="1:7">
      <c r="A1112" s="218">
        <v>2170206</v>
      </c>
      <c r="B1112" s="118" t="s">
        <v>937</v>
      </c>
      <c r="C1112" s="119"/>
      <c r="D1112" s="119"/>
      <c r="E1112" s="119">
        <v>0</v>
      </c>
      <c r="F1112" s="219"/>
      <c r="G1112" s="123"/>
    </row>
    <row r="1113" customHeight="1" spans="1:7">
      <c r="A1113" s="218">
        <v>2170207</v>
      </c>
      <c r="B1113" s="118" t="s">
        <v>938</v>
      </c>
      <c r="C1113" s="119"/>
      <c r="D1113" s="119"/>
      <c r="E1113" s="119">
        <v>0</v>
      </c>
      <c r="F1113" s="219"/>
      <c r="G1113" s="123"/>
    </row>
    <row r="1114" customHeight="1" spans="1:7">
      <c r="A1114" s="218">
        <v>2170208</v>
      </c>
      <c r="B1114" s="118" t="s">
        <v>939</v>
      </c>
      <c r="C1114" s="119"/>
      <c r="D1114" s="119"/>
      <c r="E1114" s="119">
        <v>0</v>
      </c>
      <c r="F1114" s="219"/>
      <c r="G1114" s="123"/>
    </row>
    <row r="1115" customHeight="1" spans="1:7">
      <c r="A1115" s="218">
        <v>2170299</v>
      </c>
      <c r="B1115" s="118" t="s">
        <v>940</v>
      </c>
      <c r="C1115" s="119"/>
      <c r="D1115" s="119"/>
      <c r="E1115" s="119">
        <v>0</v>
      </c>
      <c r="F1115" s="219"/>
      <c r="G1115" s="123"/>
    </row>
    <row r="1116" customHeight="1" spans="1:7">
      <c r="A1116" s="218">
        <v>21703</v>
      </c>
      <c r="B1116" s="220" t="s">
        <v>941</v>
      </c>
      <c r="C1116" s="119">
        <f>SUM(C1117:C1121)</f>
        <v>0</v>
      </c>
      <c r="D1116" s="119">
        <f>SUM(D1117:D1121)</f>
        <v>0</v>
      </c>
      <c r="E1116" s="119">
        <f>SUM(E1117:E1121)</f>
        <v>47</v>
      </c>
      <c r="F1116" s="219"/>
      <c r="G1116" s="123"/>
    </row>
    <row r="1117" customHeight="1" spans="1:7">
      <c r="A1117" s="218">
        <v>2170301</v>
      </c>
      <c r="B1117" s="118" t="s">
        <v>942</v>
      </c>
      <c r="C1117" s="119"/>
      <c r="D1117" s="119"/>
      <c r="E1117" s="119">
        <v>0</v>
      </c>
      <c r="F1117" s="219"/>
      <c r="G1117" s="123"/>
    </row>
    <row r="1118" customHeight="1" spans="1:7">
      <c r="A1118" s="218">
        <v>2170302</v>
      </c>
      <c r="B1118" s="118" t="s">
        <v>943</v>
      </c>
      <c r="C1118" s="119"/>
      <c r="D1118" s="119"/>
      <c r="E1118" s="119">
        <v>5</v>
      </c>
      <c r="F1118" s="219"/>
      <c r="G1118" s="123"/>
    </row>
    <row r="1119" customHeight="1" spans="1:7">
      <c r="A1119" s="218">
        <v>2170303</v>
      </c>
      <c r="B1119" s="118" t="s">
        <v>944</v>
      </c>
      <c r="C1119" s="119"/>
      <c r="D1119" s="119"/>
      <c r="E1119" s="119">
        <v>0</v>
      </c>
      <c r="F1119" s="219"/>
      <c r="G1119" s="123"/>
    </row>
    <row r="1120" customHeight="1" spans="1:7">
      <c r="A1120" s="218">
        <v>2170304</v>
      </c>
      <c r="B1120" s="118" t="s">
        <v>945</v>
      </c>
      <c r="C1120" s="119"/>
      <c r="D1120" s="119"/>
      <c r="E1120" s="119">
        <v>0</v>
      </c>
      <c r="F1120" s="219"/>
      <c r="G1120" s="123"/>
    </row>
    <row r="1121" customHeight="1" spans="1:7">
      <c r="A1121" s="218">
        <v>2170399</v>
      </c>
      <c r="B1121" s="118" t="s">
        <v>946</v>
      </c>
      <c r="C1121" s="119"/>
      <c r="D1121" s="119"/>
      <c r="E1121" s="119">
        <v>42</v>
      </c>
      <c r="F1121" s="219"/>
      <c r="G1121" s="123"/>
    </row>
    <row r="1122" customHeight="1" spans="1:7">
      <c r="A1122" s="218">
        <v>21704</v>
      </c>
      <c r="B1122" s="220" t="s">
        <v>947</v>
      </c>
      <c r="C1122" s="119">
        <f>SUM(C1123:C1124)</f>
        <v>0</v>
      </c>
      <c r="D1122" s="119">
        <f>SUM(D1123:D1124)</f>
        <v>0</v>
      </c>
      <c r="E1122" s="119">
        <f>SUM(E1123:E1124)</f>
        <v>0</v>
      </c>
      <c r="F1122" s="219"/>
      <c r="G1122" s="123"/>
    </row>
    <row r="1123" customHeight="1" spans="1:7">
      <c r="A1123" s="218">
        <v>2170401</v>
      </c>
      <c r="B1123" s="118" t="s">
        <v>948</v>
      </c>
      <c r="C1123" s="119"/>
      <c r="D1123" s="119"/>
      <c r="E1123" s="119">
        <v>0</v>
      </c>
      <c r="F1123" s="219"/>
      <c r="G1123" s="123"/>
    </row>
    <row r="1124" customHeight="1" spans="1:7">
      <c r="A1124" s="218">
        <v>2170499</v>
      </c>
      <c r="B1124" s="118" t="s">
        <v>949</v>
      </c>
      <c r="C1124" s="119"/>
      <c r="D1124" s="119"/>
      <c r="E1124" s="119">
        <v>0</v>
      </c>
      <c r="F1124" s="219"/>
      <c r="G1124" s="123"/>
    </row>
    <row r="1125" customHeight="1" spans="1:7">
      <c r="A1125" s="218">
        <v>21799</v>
      </c>
      <c r="B1125" s="220" t="s">
        <v>950</v>
      </c>
      <c r="C1125" s="119">
        <f>SUM(C1126:C1127)</f>
        <v>0</v>
      </c>
      <c r="D1125" s="119">
        <f>SUM(D1126:D1127)</f>
        <v>0</v>
      </c>
      <c r="E1125" s="119">
        <f>SUM(E1126:E1127)</f>
        <v>30</v>
      </c>
      <c r="F1125" s="219"/>
      <c r="G1125" s="123"/>
    </row>
    <row r="1126" customHeight="1" spans="1:7">
      <c r="A1126" s="218">
        <v>2179902</v>
      </c>
      <c r="B1126" s="118" t="s">
        <v>951</v>
      </c>
      <c r="C1126" s="119"/>
      <c r="D1126" s="119"/>
      <c r="E1126" s="119">
        <v>0</v>
      </c>
      <c r="F1126" s="219"/>
      <c r="G1126" s="123"/>
    </row>
    <row r="1127" customHeight="1" spans="1:7">
      <c r="A1127" s="218">
        <v>2179999</v>
      </c>
      <c r="B1127" s="118" t="s">
        <v>952</v>
      </c>
      <c r="C1127" s="119"/>
      <c r="D1127" s="119"/>
      <c r="E1127" s="119">
        <v>30</v>
      </c>
      <c r="F1127" s="219"/>
      <c r="G1127" s="123"/>
    </row>
    <row r="1128" customHeight="1" spans="1:7">
      <c r="A1128" s="218">
        <v>219</v>
      </c>
      <c r="B1128" s="220" t="s">
        <v>953</v>
      </c>
      <c r="C1128" s="119">
        <f>SUM(C1129,C1130,C1131,C1132,C1133,C1134,C1135,C1136,C1137)</f>
        <v>0</v>
      </c>
      <c r="D1128" s="119">
        <f>SUM(D1129,D1130,D1131,D1132,D1133,D1134,D1135,D1136,D1137)</f>
        <v>0</v>
      </c>
      <c r="E1128" s="119">
        <f>SUM(E1129:E1137)</f>
        <v>0</v>
      </c>
      <c r="F1128" s="219"/>
      <c r="G1128" s="123"/>
    </row>
    <row r="1129" customHeight="1" spans="1:7">
      <c r="A1129" s="218">
        <v>21901</v>
      </c>
      <c r="B1129" s="220" t="s">
        <v>954</v>
      </c>
      <c r="C1129" s="119"/>
      <c r="D1129" s="119"/>
      <c r="E1129" s="119">
        <v>0</v>
      </c>
      <c r="F1129" s="219"/>
      <c r="G1129" s="123"/>
    </row>
    <row r="1130" customHeight="1" spans="1:7">
      <c r="A1130" s="218">
        <v>21902</v>
      </c>
      <c r="B1130" s="220" t="s">
        <v>955</v>
      </c>
      <c r="C1130" s="119"/>
      <c r="D1130" s="119"/>
      <c r="E1130" s="119">
        <v>0</v>
      </c>
      <c r="F1130" s="219"/>
      <c r="G1130" s="123"/>
    </row>
    <row r="1131" customHeight="1" spans="1:7">
      <c r="A1131" s="218">
        <v>21903</v>
      </c>
      <c r="B1131" s="220" t="s">
        <v>956</v>
      </c>
      <c r="C1131" s="119"/>
      <c r="D1131" s="119"/>
      <c r="E1131" s="119">
        <v>0</v>
      </c>
      <c r="F1131" s="219"/>
      <c r="G1131" s="123"/>
    </row>
    <row r="1132" customHeight="1" spans="1:7">
      <c r="A1132" s="218">
        <v>21904</v>
      </c>
      <c r="B1132" s="220" t="s">
        <v>957</v>
      </c>
      <c r="C1132" s="119"/>
      <c r="D1132" s="119"/>
      <c r="E1132" s="119">
        <v>0</v>
      </c>
      <c r="F1132" s="219"/>
      <c r="G1132" s="123"/>
    </row>
    <row r="1133" customHeight="1" spans="1:7">
      <c r="A1133" s="218">
        <v>21905</v>
      </c>
      <c r="B1133" s="220" t="s">
        <v>958</v>
      </c>
      <c r="C1133" s="119"/>
      <c r="D1133" s="119"/>
      <c r="E1133" s="119">
        <v>0</v>
      </c>
      <c r="F1133" s="219"/>
      <c r="G1133" s="123"/>
    </row>
    <row r="1134" customHeight="1" spans="1:7">
      <c r="A1134" s="218">
        <v>21906</v>
      </c>
      <c r="B1134" s="220" t="s">
        <v>734</v>
      </c>
      <c r="C1134" s="119"/>
      <c r="D1134" s="119"/>
      <c r="E1134" s="119">
        <v>0</v>
      </c>
      <c r="F1134" s="219"/>
      <c r="G1134" s="123"/>
    </row>
    <row r="1135" customHeight="1" spans="1:7">
      <c r="A1135" s="218">
        <v>21907</v>
      </c>
      <c r="B1135" s="220" t="s">
        <v>959</v>
      </c>
      <c r="C1135" s="119"/>
      <c r="D1135" s="119"/>
      <c r="E1135" s="119">
        <v>0</v>
      </c>
      <c r="F1135" s="219"/>
      <c r="G1135" s="123"/>
    </row>
    <row r="1136" customHeight="1" spans="1:7">
      <c r="A1136" s="218">
        <v>21908</v>
      </c>
      <c r="B1136" s="220" t="s">
        <v>960</v>
      </c>
      <c r="C1136" s="119"/>
      <c r="D1136" s="119"/>
      <c r="E1136" s="119">
        <v>0</v>
      </c>
      <c r="F1136" s="219"/>
      <c r="G1136" s="123"/>
    </row>
    <row r="1137" customHeight="1" spans="1:7">
      <c r="A1137" s="218">
        <v>21999</v>
      </c>
      <c r="B1137" s="220" t="s">
        <v>961</v>
      </c>
      <c r="C1137" s="119"/>
      <c r="D1137" s="119"/>
      <c r="E1137" s="119">
        <v>0</v>
      </c>
      <c r="F1137" s="219"/>
      <c r="G1137" s="123"/>
    </row>
    <row r="1138" customHeight="1" spans="1:7">
      <c r="A1138" s="218">
        <v>220</v>
      </c>
      <c r="B1138" s="220" t="s">
        <v>962</v>
      </c>
      <c r="C1138" s="119">
        <f>SUM(C1139,C1166,C1181)</f>
        <v>10318</v>
      </c>
      <c r="D1138" s="119">
        <f>SUM(D1139,D1166,D1181)</f>
        <v>12995</v>
      </c>
      <c r="E1138" s="119">
        <f>SUM(E1139,E1166,E1181)</f>
        <v>5429</v>
      </c>
      <c r="F1138" s="219">
        <f>E1138/C1138*100</f>
        <v>52.6167861988758</v>
      </c>
      <c r="G1138" s="123">
        <v>0.470078526942865</v>
      </c>
    </row>
    <row r="1139" customHeight="1" spans="1:7">
      <c r="A1139" s="218">
        <v>22001</v>
      </c>
      <c r="B1139" s="220" t="s">
        <v>963</v>
      </c>
      <c r="C1139" s="119">
        <f>SUM(C1140:C1165)</f>
        <v>10088</v>
      </c>
      <c r="D1139" s="119">
        <f>SUM(D1140:D1165)</f>
        <v>12765</v>
      </c>
      <c r="E1139" s="119">
        <f>SUM(E1140:E1165)</f>
        <v>5370</v>
      </c>
      <c r="F1139" s="219">
        <f>E1139/C1139*100</f>
        <v>53.2315622521808</v>
      </c>
      <c r="G1139" s="123">
        <v>0.508850800786738</v>
      </c>
    </row>
    <row r="1140" customHeight="1" spans="1:7">
      <c r="A1140" s="218">
        <v>2200101</v>
      </c>
      <c r="B1140" s="118" t="s">
        <v>102</v>
      </c>
      <c r="C1140" s="119">
        <v>1530</v>
      </c>
      <c r="D1140" s="119">
        <v>1530</v>
      </c>
      <c r="E1140" s="119">
        <v>1074</v>
      </c>
      <c r="F1140" s="219">
        <f>E1140/C1140*100</f>
        <v>70.1960784313725</v>
      </c>
      <c r="G1140" s="123">
        <v>-0.242060691601976</v>
      </c>
    </row>
    <row r="1141" customHeight="1" spans="1:7">
      <c r="A1141" s="218">
        <v>2200102</v>
      </c>
      <c r="B1141" s="118" t="s">
        <v>103</v>
      </c>
      <c r="C1141" s="119"/>
      <c r="D1141" s="119"/>
      <c r="E1141" s="119">
        <v>0</v>
      </c>
      <c r="F1141" s="219"/>
      <c r="G1141" s="123"/>
    </row>
    <row r="1142" customHeight="1" spans="1:7">
      <c r="A1142" s="218">
        <v>2200103</v>
      </c>
      <c r="B1142" s="118" t="s">
        <v>104</v>
      </c>
      <c r="C1142" s="119"/>
      <c r="D1142" s="119"/>
      <c r="E1142" s="119">
        <v>0</v>
      </c>
      <c r="F1142" s="219"/>
      <c r="G1142" s="123"/>
    </row>
    <row r="1143" customHeight="1" spans="1:7">
      <c r="A1143" s="218">
        <v>2200104</v>
      </c>
      <c r="B1143" s="118" t="s">
        <v>964</v>
      </c>
      <c r="C1143" s="119">
        <v>2800</v>
      </c>
      <c r="D1143" s="119">
        <v>2800</v>
      </c>
      <c r="E1143" s="119">
        <v>13</v>
      </c>
      <c r="F1143" s="219">
        <f>E1143/C1143*100</f>
        <v>0.464285714285714</v>
      </c>
      <c r="G1143" s="123">
        <v>-0.966921119592875</v>
      </c>
    </row>
    <row r="1144" customHeight="1" spans="1:7">
      <c r="A1144" s="218">
        <v>2200106</v>
      </c>
      <c r="B1144" s="118" t="s">
        <v>965</v>
      </c>
      <c r="C1144" s="119">
        <v>308</v>
      </c>
      <c r="D1144" s="119">
        <v>308</v>
      </c>
      <c r="E1144" s="119">
        <v>40</v>
      </c>
      <c r="F1144" s="219">
        <f>E1144/C1144*100</f>
        <v>12.987012987013</v>
      </c>
      <c r="G1144" s="123">
        <v>-0.68</v>
      </c>
    </row>
    <row r="1145" customHeight="1" spans="1:7">
      <c r="A1145" s="218">
        <v>2200107</v>
      </c>
      <c r="B1145" s="118" t="s">
        <v>966</v>
      </c>
      <c r="C1145" s="119"/>
      <c r="D1145" s="119"/>
      <c r="E1145" s="119">
        <v>0</v>
      </c>
      <c r="F1145" s="219"/>
      <c r="G1145" s="123"/>
    </row>
    <row r="1146" customHeight="1" spans="1:7">
      <c r="A1146" s="218">
        <v>2200108</v>
      </c>
      <c r="B1146" s="118" t="s">
        <v>967</v>
      </c>
      <c r="C1146" s="119"/>
      <c r="D1146" s="119"/>
      <c r="E1146" s="119">
        <v>0</v>
      </c>
      <c r="F1146" s="219"/>
      <c r="G1146" s="123"/>
    </row>
    <row r="1147" customHeight="1" spans="1:7">
      <c r="A1147" s="218">
        <v>2200109</v>
      </c>
      <c r="B1147" s="118" t="s">
        <v>968</v>
      </c>
      <c r="C1147" s="119">
        <v>500</v>
      </c>
      <c r="D1147" s="119">
        <v>500</v>
      </c>
      <c r="E1147" s="119">
        <v>0</v>
      </c>
      <c r="F1147" s="219">
        <f>E1147/C1147*100</f>
        <v>0</v>
      </c>
      <c r="G1147" s="123"/>
    </row>
    <row r="1148" customHeight="1" spans="1:7">
      <c r="A1148" s="218">
        <v>2200112</v>
      </c>
      <c r="B1148" s="118" t="s">
        <v>969</v>
      </c>
      <c r="C1148" s="119">
        <v>3000</v>
      </c>
      <c r="D1148" s="119">
        <v>3000</v>
      </c>
      <c r="E1148" s="119">
        <v>43</v>
      </c>
      <c r="F1148" s="219">
        <f>E1148/C1148*100</f>
        <v>1.43333333333333</v>
      </c>
      <c r="G1148" s="123">
        <v>7.6</v>
      </c>
    </row>
    <row r="1149" customHeight="1" spans="1:7">
      <c r="A1149" s="218">
        <v>2200113</v>
      </c>
      <c r="B1149" s="118" t="s">
        <v>970</v>
      </c>
      <c r="C1149" s="119"/>
      <c r="D1149" s="119"/>
      <c r="E1149" s="119">
        <v>0</v>
      </c>
      <c r="F1149" s="219"/>
      <c r="G1149" s="123"/>
    </row>
    <row r="1150" customHeight="1" spans="1:7">
      <c r="A1150" s="218">
        <v>2200114</v>
      </c>
      <c r="B1150" s="118" t="s">
        <v>971</v>
      </c>
      <c r="C1150" s="119"/>
      <c r="D1150" s="119"/>
      <c r="E1150" s="119">
        <v>0</v>
      </c>
      <c r="F1150" s="219"/>
      <c r="G1150" s="123"/>
    </row>
    <row r="1151" customHeight="1" spans="1:7">
      <c r="A1151" s="218">
        <v>2200115</v>
      </c>
      <c r="B1151" s="118" t="s">
        <v>972</v>
      </c>
      <c r="C1151" s="119"/>
      <c r="D1151" s="119"/>
      <c r="E1151" s="119">
        <v>0</v>
      </c>
      <c r="F1151" s="219"/>
      <c r="G1151" s="123"/>
    </row>
    <row r="1152" customHeight="1" spans="1:7">
      <c r="A1152" s="218">
        <v>2200116</v>
      </c>
      <c r="B1152" s="118" t="s">
        <v>973</v>
      </c>
      <c r="C1152" s="119"/>
      <c r="D1152" s="119"/>
      <c r="E1152" s="119">
        <v>0</v>
      </c>
      <c r="F1152" s="219"/>
      <c r="G1152" s="123"/>
    </row>
    <row r="1153" customHeight="1" spans="1:7">
      <c r="A1153" s="218">
        <v>2200119</v>
      </c>
      <c r="B1153" s="118" t="s">
        <v>974</v>
      </c>
      <c r="C1153" s="119"/>
      <c r="D1153" s="119"/>
      <c r="E1153" s="119">
        <v>0</v>
      </c>
      <c r="F1153" s="219"/>
      <c r="G1153" s="123"/>
    </row>
    <row r="1154" customHeight="1" spans="1:7">
      <c r="A1154" s="218">
        <v>2200120</v>
      </c>
      <c r="B1154" s="118" t="s">
        <v>975</v>
      </c>
      <c r="C1154" s="119"/>
      <c r="D1154" s="119"/>
      <c r="E1154" s="119">
        <v>0</v>
      </c>
      <c r="F1154" s="219"/>
      <c r="G1154" s="123"/>
    </row>
    <row r="1155" customHeight="1" spans="1:7">
      <c r="A1155" s="218">
        <v>2200121</v>
      </c>
      <c r="B1155" s="118" t="s">
        <v>976</v>
      </c>
      <c r="C1155" s="119"/>
      <c r="D1155" s="119"/>
      <c r="E1155" s="119">
        <v>0</v>
      </c>
      <c r="F1155" s="219"/>
      <c r="G1155" s="123"/>
    </row>
    <row r="1156" customHeight="1" spans="1:7">
      <c r="A1156" s="218">
        <v>2200122</v>
      </c>
      <c r="B1156" s="118" t="s">
        <v>977</v>
      </c>
      <c r="C1156" s="119"/>
      <c r="D1156" s="119"/>
      <c r="E1156" s="119">
        <v>0</v>
      </c>
      <c r="F1156" s="219"/>
      <c r="G1156" s="123"/>
    </row>
    <row r="1157" customHeight="1" spans="1:7">
      <c r="A1157" s="218">
        <v>2200123</v>
      </c>
      <c r="B1157" s="118" t="s">
        <v>978</v>
      </c>
      <c r="C1157" s="119"/>
      <c r="D1157" s="119"/>
      <c r="E1157" s="119">
        <v>0</v>
      </c>
      <c r="F1157" s="219"/>
      <c r="G1157" s="123"/>
    </row>
    <row r="1158" customHeight="1" spans="1:7">
      <c r="A1158" s="218">
        <v>2200124</v>
      </c>
      <c r="B1158" s="118" t="s">
        <v>979</v>
      </c>
      <c r="C1158" s="119"/>
      <c r="D1158" s="119"/>
      <c r="E1158" s="119">
        <v>0</v>
      </c>
      <c r="F1158" s="219"/>
      <c r="G1158" s="123"/>
    </row>
    <row r="1159" customHeight="1" spans="1:7">
      <c r="A1159" s="218">
        <v>2200125</v>
      </c>
      <c r="B1159" s="118" t="s">
        <v>980</v>
      </c>
      <c r="C1159" s="119"/>
      <c r="D1159" s="119"/>
      <c r="E1159" s="119">
        <v>0</v>
      </c>
      <c r="F1159" s="219"/>
      <c r="G1159" s="123"/>
    </row>
    <row r="1160" customHeight="1" spans="1:7">
      <c r="A1160" s="218">
        <v>2200126</v>
      </c>
      <c r="B1160" s="118" t="s">
        <v>981</v>
      </c>
      <c r="C1160" s="119"/>
      <c r="D1160" s="119"/>
      <c r="E1160" s="119">
        <v>0</v>
      </c>
      <c r="F1160" s="219"/>
      <c r="G1160" s="123"/>
    </row>
    <row r="1161" customHeight="1" spans="1:7">
      <c r="A1161" s="218">
        <v>2200127</v>
      </c>
      <c r="B1161" s="118" t="s">
        <v>982</v>
      </c>
      <c r="C1161" s="119"/>
      <c r="D1161" s="119"/>
      <c r="E1161" s="119">
        <v>0</v>
      </c>
      <c r="F1161" s="219"/>
      <c r="G1161" s="123"/>
    </row>
    <row r="1162" customHeight="1" spans="1:7">
      <c r="A1162" s="218">
        <v>2200128</v>
      </c>
      <c r="B1162" s="118" t="s">
        <v>983</v>
      </c>
      <c r="C1162" s="119"/>
      <c r="D1162" s="119"/>
      <c r="E1162" s="119">
        <v>0</v>
      </c>
      <c r="F1162" s="219"/>
      <c r="G1162" s="123"/>
    </row>
    <row r="1163" customHeight="1" spans="1:7">
      <c r="A1163" s="218">
        <v>2200129</v>
      </c>
      <c r="B1163" s="118" t="s">
        <v>984</v>
      </c>
      <c r="C1163" s="119"/>
      <c r="D1163" s="119"/>
      <c r="E1163" s="119">
        <v>0</v>
      </c>
      <c r="F1163" s="219"/>
      <c r="G1163" s="123"/>
    </row>
    <row r="1164" customHeight="1" spans="1:7">
      <c r="A1164" s="218">
        <v>2200150</v>
      </c>
      <c r="B1164" s="118" t="s">
        <v>111</v>
      </c>
      <c r="C1164" s="119">
        <v>400</v>
      </c>
      <c r="D1164" s="119">
        <v>400</v>
      </c>
      <c r="E1164" s="119">
        <v>914</v>
      </c>
      <c r="F1164" s="219">
        <f>E1164/C1164*100</f>
        <v>228.5</v>
      </c>
      <c r="G1164" s="123">
        <v>2.92274678111588</v>
      </c>
    </row>
    <row r="1165" customHeight="1" spans="1:7">
      <c r="A1165" s="218">
        <v>2200199</v>
      </c>
      <c r="B1165" s="118" t="s">
        <v>985</v>
      </c>
      <c r="C1165" s="119">
        <v>1550</v>
      </c>
      <c r="D1165" s="119">
        <v>4227</v>
      </c>
      <c r="E1165" s="119">
        <v>3286</v>
      </c>
      <c r="F1165" s="219">
        <f>E1165/C1165*100</f>
        <v>212</v>
      </c>
      <c r="G1165" s="123">
        <v>1.37085137085137</v>
      </c>
    </row>
    <row r="1166" customHeight="1" spans="1:7">
      <c r="A1166" s="218">
        <v>22005</v>
      </c>
      <c r="B1166" s="220" t="s">
        <v>986</v>
      </c>
      <c r="C1166" s="119">
        <f>SUM(C1167:C1180)</f>
        <v>230</v>
      </c>
      <c r="D1166" s="119">
        <f>SUM(D1167:D1180)</f>
        <v>230</v>
      </c>
      <c r="E1166" s="119">
        <f>SUM(E1167:E1180)</f>
        <v>44</v>
      </c>
      <c r="F1166" s="219">
        <f>E1166/C1166*100</f>
        <v>19.1304347826087</v>
      </c>
      <c r="G1166" s="123">
        <v>-0.671641791044776</v>
      </c>
    </row>
    <row r="1167" customHeight="1" spans="1:7">
      <c r="A1167" s="218">
        <v>2200501</v>
      </c>
      <c r="B1167" s="118" t="s">
        <v>102</v>
      </c>
      <c r="C1167" s="119">
        <v>130</v>
      </c>
      <c r="D1167" s="119">
        <v>130</v>
      </c>
      <c r="E1167" s="119">
        <v>44</v>
      </c>
      <c r="F1167" s="219">
        <f>E1167/C1167*100</f>
        <v>33.8461538461538</v>
      </c>
      <c r="G1167" s="123">
        <v>-0.658914728682171</v>
      </c>
    </row>
    <row r="1168" customHeight="1" spans="1:7">
      <c r="A1168" s="218">
        <v>2200502</v>
      </c>
      <c r="B1168" s="118" t="s">
        <v>103</v>
      </c>
      <c r="C1168" s="119"/>
      <c r="D1168" s="119"/>
      <c r="E1168" s="119">
        <v>0</v>
      </c>
      <c r="F1168" s="219"/>
      <c r="G1168" s="123"/>
    </row>
    <row r="1169" customHeight="1" spans="1:7">
      <c r="A1169" s="218">
        <v>2200503</v>
      </c>
      <c r="B1169" s="118" t="s">
        <v>104</v>
      </c>
      <c r="C1169" s="119"/>
      <c r="D1169" s="119"/>
      <c r="E1169" s="119">
        <v>0</v>
      </c>
      <c r="F1169" s="219"/>
      <c r="G1169" s="123"/>
    </row>
    <row r="1170" customHeight="1" spans="1:7">
      <c r="A1170" s="218">
        <v>2200504</v>
      </c>
      <c r="B1170" s="118" t="s">
        <v>987</v>
      </c>
      <c r="C1170" s="119"/>
      <c r="D1170" s="119"/>
      <c r="E1170" s="119">
        <v>0</v>
      </c>
      <c r="F1170" s="219"/>
      <c r="G1170" s="123"/>
    </row>
    <row r="1171" customHeight="1" spans="1:7">
      <c r="A1171" s="218">
        <v>2200506</v>
      </c>
      <c r="B1171" s="118" t="s">
        <v>988</v>
      </c>
      <c r="C1171" s="119"/>
      <c r="D1171" s="119"/>
      <c r="E1171" s="119">
        <v>0</v>
      </c>
      <c r="F1171" s="219"/>
      <c r="G1171" s="123"/>
    </row>
    <row r="1172" customHeight="1" spans="1:7">
      <c r="A1172" s="218">
        <v>2200507</v>
      </c>
      <c r="B1172" s="118" t="s">
        <v>989</v>
      </c>
      <c r="C1172" s="119"/>
      <c r="D1172" s="119"/>
      <c r="E1172" s="119">
        <v>0</v>
      </c>
      <c r="F1172" s="219"/>
      <c r="G1172" s="123"/>
    </row>
    <row r="1173" customHeight="1" spans="1:7">
      <c r="A1173" s="218">
        <v>2200508</v>
      </c>
      <c r="B1173" s="118" t="s">
        <v>990</v>
      </c>
      <c r="C1173" s="119"/>
      <c r="D1173" s="119"/>
      <c r="E1173" s="119">
        <v>0</v>
      </c>
      <c r="F1173" s="219"/>
      <c r="G1173" s="123"/>
    </row>
    <row r="1174" customHeight="1" spans="1:7">
      <c r="A1174" s="218">
        <v>2200509</v>
      </c>
      <c r="B1174" s="118" t="s">
        <v>991</v>
      </c>
      <c r="C1174" s="119"/>
      <c r="D1174" s="119"/>
      <c r="E1174" s="119">
        <v>0</v>
      </c>
      <c r="F1174" s="219"/>
      <c r="G1174" s="123"/>
    </row>
    <row r="1175" customHeight="1" spans="1:7">
      <c r="A1175" s="218">
        <v>2200510</v>
      </c>
      <c r="B1175" s="118" t="s">
        <v>992</v>
      </c>
      <c r="C1175" s="119"/>
      <c r="D1175" s="119"/>
      <c r="E1175" s="119">
        <v>0</v>
      </c>
      <c r="F1175" s="219"/>
      <c r="G1175" s="123"/>
    </row>
    <row r="1176" customHeight="1" spans="1:7">
      <c r="A1176" s="218">
        <v>2200511</v>
      </c>
      <c r="B1176" s="118" t="s">
        <v>993</v>
      </c>
      <c r="C1176" s="119"/>
      <c r="D1176" s="119"/>
      <c r="E1176" s="119">
        <v>0</v>
      </c>
      <c r="F1176" s="219"/>
      <c r="G1176" s="123"/>
    </row>
    <row r="1177" customHeight="1" spans="1:7">
      <c r="A1177" s="218">
        <v>2200512</v>
      </c>
      <c r="B1177" s="118" t="s">
        <v>994</v>
      </c>
      <c r="C1177" s="119"/>
      <c r="D1177" s="119"/>
      <c r="E1177" s="119">
        <v>0</v>
      </c>
      <c r="F1177" s="219"/>
      <c r="G1177" s="123"/>
    </row>
    <row r="1178" customHeight="1" spans="1:7">
      <c r="A1178" s="218">
        <v>2200513</v>
      </c>
      <c r="B1178" s="118" t="s">
        <v>995</v>
      </c>
      <c r="C1178" s="119"/>
      <c r="D1178" s="119"/>
      <c r="E1178" s="119">
        <v>0</v>
      </c>
      <c r="F1178" s="219"/>
      <c r="G1178" s="123"/>
    </row>
    <row r="1179" customHeight="1" spans="1:7">
      <c r="A1179" s="218">
        <v>2200514</v>
      </c>
      <c r="B1179" s="118" t="s">
        <v>996</v>
      </c>
      <c r="C1179" s="119"/>
      <c r="D1179" s="119"/>
      <c r="E1179" s="119">
        <v>0</v>
      </c>
      <c r="F1179" s="219"/>
      <c r="G1179" s="123"/>
    </row>
    <row r="1180" customHeight="1" spans="1:7">
      <c r="A1180" s="218">
        <v>2200599</v>
      </c>
      <c r="B1180" s="118" t="s">
        <v>997</v>
      </c>
      <c r="C1180" s="119">
        <v>100</v>
      </c>
      <c r="D1180" s="119">
        <v>100</v>
      </c>
      <c r="E1180" s="119">
        <v>0</v>
      </c>
      <c r="F1180" s="219">
        <f>E1180/C1180*100</f>
        <v>0</v>
      </c>
      <c r="G1180" s="123">
        <v>-1</v>
      </c>
    </row>
    <row r="1181" customHeight="1" spans="1:7">
      <c r="A1181" s="218">
        <v>22099</v>
      </c>
      <c r="B1181" s="220" t="s">
        <v>998</v>
      </c>
      <c r="C1181" s="119"/>
      <c r="D1181" s="119"/>
      <c r="E1181" s="119">
        <f>E1182</f>
        <v>15</v>
      </c>
      <c r="F1181" s="219"/>
      <c r="G1181" s="123"/>
    </row>
    <row r="1182" customHeight="1" spans="1:7">
      <c r="A1182" s="218">
        <v>2209999</v>
      </c>
      <c r="B1182" s="118" t="s">
        <v>999</v>
      </c>
      <c r="C1182" s="119"/>
      <c r="D1182" s="119"/>
      <c r="E1182" s="119">
        <v>15</v>
      </c>
      <c r="F1182" s="219"/>
      <c r="G1182" s="123"/>
    </row>
    <row r="1183" customHeight="1" spans="1:7">
      <c r="A1183" s="218">
        <v>221</v>
      </c>
      <c r="B1183" s="220" t="s">
        <v>1000</v>
      </c>
      <c r="C1183" s="119">
        <f>SUM(C1184,C1195,C1199)</f>
        <v>4100</v>
      </c>
      <c r="D1183" s="119">
        <f>SUM(D1184,D1195,D1199)</f>
        <v>4004</v>
      </c>
      <c r="E1183" s="119">
        <f>SUM(E1184,E1195,E1199)</f>
        <v>4710</v>
      </c>
      <c r="F1183" s="219">
        <f>E1183/C1183*100</f>
        <v>114.878048780488</v>
      </c>
      <c r="G1183" s="123">
        <v>-0.120119559125724</v>
      </c>
    </row>
    <row r="1184" customHeight="1" spans="1:7">
      <c r="A1184" s="218">
        <v>22101</v>
      </c>
      <c r="B1184" s="220" t="s">
        <v>1001</v>
      </c>
      <c r="C1184" s="119">
        <f>SUM(C1185:C1194)</f>
        <v>4100</v>
      </c>
      <c r="D1184" s="119">
        <f>SUM(D1185:D1194)</f>
        <v>4004</v>
      </c>
      <c r="E1184" s="119">
        <f>SUM(E1185:E1194)</f>
        <v>4647</v>
      </c>
      <c r="F1184" s="219">
        <f>E1184/C1184*100</f>
        <v>113.341463414634</v>
      </c>
      <c r="G1184" s="123">
        <v>-0.129775280898876</v>
      </c>
    </row>
    <row r="1185" customHeight="1" spans="1:7">
      <c r="A1185" s="218">
        <v>2210101</v>
      </c>
      <c r="B1185" s="118" t="s">
        <v>1002</v>
      </c>
      <c r="C1185" s="119"/>
      <c r="D1185" s="119"/>
      <c r="E1185" s="119">
        <v>0</v>
      </c>
      <c r="F1185" s="219"/>
      <c r="G1185" s="123"/>
    </row>
    <row r="1186" customHeight="1" spans="1:7">
      <c r="A1186" s="218">
        <v>2210102</v>
      </c>
      <c r="B1186" s="118" t="s">
        <v>1003</v>
      </c>
      <c r="C1186" s="119"/>
      <c r="D1186" s="119"/>
      <c r="E1186" s="119">
        <v>0</v>
      </c>
      <c r="F1186" s="219"/>
      <c r="G1186" s="123"/>
    </row>
    <row r="1187" customHeight="1" spans="1:7">
      <c r="A1187" s="218">
        <v>2210103</v>
      </c>
      <c r="B1187" s="118" t="s">
        <v>1004</v>
      </c>
      <c r="C1187" s="119">
        <v>1200</v>
      </c>
      <c r="D1187" s="119">
        <v>1200</v>
      </c>
      <c r="E1187" s="119">
        <v>1237</v>
      </c>
      <c r="F1187" s="219">
        <f>E1187/C1187*100</f>
        <v>103.083333333333</v>
      </c>
      <c r="G1187" s="123">
        <v>-0.0221343873517786</v>
      </c>
    </row>
    <row r="1188" customHeight="1" spans="1:7">
      <c r="A1188" s="218">
        <v>2210104</v>
      </c>
      <c r="B1188" s="118" t="s">
        <v>1005</v>
      </c>
      <c r="C1188" s="119"/>
      <c r="D1188" s="119"/>
      <c r="E1188" s="119">
        <v>0</v>
      </c>
      <c r="F1188" s="219"/>
      <c r="G1188" s="123"/>
    </row>
    <row r="1189" customHeight="1" spans="1:7">
      <c r="A1189" s="218">
        <v>2210105</v>
      </c>
      <c r="B1189" s="118" t="s">
        <v>1006</v>
      </c>
      <c r="C1189" s="119">
        <v>800</v>
      </c>
      <c r="D1189" s="119">
        <v>704</v>
      </c>
      <c r="E1189" s="119">
        <v>636</v>
      </c>
      <c r="F1189" s="219">
        <f>E1189/C1189*100</f>
        <v>79.5</v>
      </c>
      <c r="G1189" s="123">
        <v>-0.231884057971015</v>
      </c>
    </row>
    <row r="1190" customHeight="1" spans="1:7">
      <c r="A1190" s="218">
        <v>2210106</v>
      </c>
      <c r="B1190" s="118" t="s">
        <v>1007</v>
      </c>
      <c r="C1190" s="119">
        <v>200</v>
      </c>
      <c r="D1190" s="119">
        <v>200</v>
      </c>
      <c r="E1190" s="119">
        <v>1027</v>
      </c>
      <c r="F1190" s="219">
        <f>E1190/C1190*100</f>
        <v>513.5</v>
      </c>
      <c r="G1190" s="123">
        <v>5.07692307692308</v>
      </c>
    </row>
    <row r="1191" customHeight="1" spans="1:7">
      <c r="A1191" s="218">
        <v>2210107</v>
      </c>
      <c r="B1191" s="118" t="s">
        <v>1008</v>
      </c>
      <c r="C1191" s="119">
        <v>500</v>
      </c>
      <c r="D1191" s="119">
        <v>500</v>
      </c>
      <c r="E1191" s="119">
        <v>129</v>
      </c>
      <c r="F1191" s="219">
        <f>E1191/C1191*100</f>
        <v>25.8</v>
      </c>
      <c r="G1191" s="123">
        <v>-0.746062992125984</v>
      </c>
    </row>
    <row r="1192" customHeight="1" spans="1:7">
      <c r="A1192" s="218">
        <v>2210108</v>
      </c>
      <c r="B1192" s="118" t="s">
        <v>1009</v>
      </c>
      <c r="C1192" s="119">
        <v>800</v>
      </c>
      <c r="D1192" s="119">
        <v>800</v>
      </c>
      <c r="E1192" s="119">
        <v>776</v>
      </c>
      <c r="F1192" s="219">
        <f>E1192/C1192*100</f>
        <v>97</v>
      </c>
      <c r="G1192" s="123">
        <v>-0.134894091415831</v>
      </c>
    </row>
    <row r="1193" customHeight="1" spans="1:7">
      <c r="A1193" s="218">
        <v>2210109</v>
      </c>
      <c r="B1193" s="118" t="s">
        <v>1010</v>
      </c>
      <c r="C1193" s="119"/>
      <c r="D1193" s="119"/>
      <c r="E1193" s="119">
        <v>0</v>
      </c>
      <c r="F1193" s="219"/>
      <c r="G1193" s="123"/>
    </row>
    <row r="1194" customHeight="1" spans="1:7">
      <c r="A1194" s="218">
        <v>2210199</v>
      </c>
      <c r="B1194" s="118" t="s">
        <v>1011</v>
      </c>
      <c r="C1194" s="119">
        <v>600</v>
      </c>
      <c r="D1194" s="119">
        <v>600</v>
      </c>
      <c r="E1194" s="119">
        <v>842</v>
      </c>
      <c r="F1194" s="219">
        <f>E1194/C1194*100</f>
        <v>140.333333333333</v>
      </c>
      <c r="G1194" s="123">
        <v>-0.496712492528392</v>
      </c>
    </row>
    <row r="1195" customHeight="1" spans="1:7">
      <c r="A1195" s="218">
        <v>22102</v>
      </c>
      <c r="B1195" s="220" t="s">
        <v>1012</v>
      </c>
      <c r="C1195" s="119">
        <f>SUM(C1196:C1198)</f>
        <v>0</v>
      </c>
      <c r="D1195" s="119">
        <f>SUM(D1196:D1198)</f>
        <v>0</v>
      </c>
      <c r="E1195" s="119">
        <f>SUM(E1196:E1198)</f>
        <v>63</v>
      </c>
      <c r="F1195" s="219"/>
      <c r="G1195" s="123"/>
    </row>
    <row r="1196" customHeight="1" spans="1:7">
      <c r="A1196" s="218">
        <v>2210201</v>
      </c>
      <c r="B1196" s="118" t="s">
        <v>1013</v>
      </c>
      <c r="C1196" s="119"/>
      <c r="D1196" s="119"/>
      <c r="E1196" s="119">
        <v>0</v>
      </c>
      <c r="F1196" s="219"/>
      <c r="G1196" s="123"/>
    </row>
    <row r="1197" customHeight="1" spans="1:7">
      <c r="A1197" s="218">
        <v>2210202</v>
      </c>
      <c r="B1197" s="118" t="s">
        <v>1014</v>
      </c>
      <c r="C1197" s="119"/>
      <c r="D1197" s="119"/>
      <c r="E1197" s="119">
        <v>0</v>
      </c>
      <c r="F1197" s="219"/>
      <c r="G1197" s="123"/>
    </row>
    <row r="1198" customHeight="1" spans="1:7">
      <c r="A1198" s="218">
        <v>2210203</v>
      </c>
      <c r="B1198" s="118" t="s">
        <v>1015</v>
      </c>
      <c r="C1198" s="119"/>
      <c r="D1198" s="119"/>
      <c r="E1198" s="119">
        <v>63</v>
      </c>
      <c r="F1198" s="219"/>
      <c r="G1198" s="123"/>
    </row>
    <row r="1199" customHeight="1" spans="1:7">
      <c r="A1199" s="218">
        <v>22103</v>
      </c>
      <c r="B1199" s="220" t="s">
        <v>1016</v>
      </c>
      <c r="C1199" s="119">
        <f>SUM(C1200:C1202)</f>
        <v>0</v>
      </c>
      <c r="D1199" s="119">
        <f>SUM(D1200:D1202)</f>
        <v>0</v>
      </c>
      <c r="E1199" s="119">
        <f>SUM(E1200:E1202)</f>
        <v>0</v>
      </c>
      <c r="F1199" s="219"/>
      <c r="G1199" s="123">
        <v>-1</v>
      </c>
    </row>
    <row r="1200" customHeight="1" spans="1:7">
      <c r="A1200" s="218">
        <v>2210301</v>
      </c>
      <c r="B1200" s="118" t="s">
        <v>1017</v>
      </c>
      <c r="C1200" s="119"/>
      <c r="D1200" s="119"/>
      <c r="E1200" s="119">
        <v>0</v>
      </c>
      <c r="F1200" s="219"/>
      <c r="G1200" s="123"/>
    </row>
    <row r="1201" customHeight="1" spans="1:7">
      <c r="A1201" s="218">
        <v>2210302</v>
      </c>
      <c r="B1201" s="118" t="s">
        <v>1018</v>
      </c>
      <c r="C1201" s="119"/>
      <c r="D1201" s="119"/>
      <c r="E1201" s="119">
        <v>0</v>
      </c>
      <c r="F1201" s="219"/>
      <c r="G1201" s="123"/>
    </row>
    <row r="1202" customHeight="1" spans="1:7">
      <c r="A1202" s="218">
        <v>2210399</v>
      </c>
      <c r="B1202" s="118" t="s">
        <v>1019</v>
      </c>
      <c r="C1202" s="119"/>
      <c r="D1202" s="119"/>
      <c r="E1202" s="119">
        <v>0</v>
      </c>
      <c r="F1202" s="219"/>
      <c r="G1202" s="123">
        <v>-1</v>
      </c>
    </row>
    <row r="1203" customHeight="1" spans="1:7">
      <c r="A1203" s="218">
        <v>222</v>
      </c>
      <c r="B1203" s="220" t="s">
        <v>1020</v>
      </c>
      <c r="C1203" s="119">
        <f>SUM(C1204,C1222,C1228,C1234)</f>
        <v>5508</v>
      </c>
      <c r="D1203" s="119">
        <f>SUM(D1204,D1222,D1228,D1234)</f>
        <v>6441</v>
      </c>
      <c r="E1203" s="119">
        <f>SUM(E1204,E1222,E1228,E1234)</f>
        <v>3295</v>
      </c>
      <c r="F1203" s="219">
        <f>E1203/C1203*100</f>
        <v>59.8220769789397</v>
      </c>
      <c r="G1203" s="123">
        <v>0.0239279055313859</v>
      </c>
    </row>
    <row r="1204" customHeight="1" spans="1:7">
      <c r="A1204" s="218">
        <v>22201</v>
      </c>
      <c r="B1204" s="220" t="s">
        <v>1021</v>
      </c>
      <c r="C1204" s="119">
        <f>SUM(C1205:C1221)</f>
        <v>5023</v>
      </c>
      <c r="D1204" s="119">
        <f>SUM(D1205:D1221)</f>
        <v>5823</v>
      </c>
      <c r="E1204" s="119">
        <f>SUM(E1205:E1221)</f>
        <v>2516</v>
      </c>
      <c r="F1204" s="219">
        <f>E1204/C1204*100</f>
        <v>50.0895878956799</v>
      </c>
      <c r="G1204" s="123">
        <v>-0.0378585086042065</v>
      </c>
    </row>
    <row r="1205" customHeight="1" spans="1:7">
      <c r="A1205" s="218">
        <v>2220101</v>
      </c>
      <c r="B1205" s="118" t="s">
        <v>102</v>
      </c>
      <c r="C1205" s="119"/>
      <c r="D1205" s="119"/>
      <c r="E1205" s="119">
        <v>0</v>
      </c>
      <c r="F1205" s="219"/>
      <c r="G1205" s="123"/>
    </row>
    <row r="1206" customHeight="1" spans="1:7">
      <c r="A1206" s="218">
        <v>2220102</v>
      </c>
      <c r="B1206" s="118" t="s">
        <v>103</v>
      </c>
      <c r="C1206" s="119"/>
      <c r="D1206" s="119"/>
      <c r="E1206" s="119">
        <v>0</v>
      </c>
      <c r="F1206" s="219"/>
      <c r="G1206" s="123"/>
    </row>
    <row r="1207" customHeight="1" spans="1:7">
      <c r="A1207" s="218">
        <v>2220103</v>
      </c>
      <c r="B1207" s="118" t="s">
        <v>104</v>
      </c>
      <c r="C1207" s="119"/>
      <c r="D1207" s="119"/>
      <c r="E1207" s="119">
        <v>0</v>
      </c>
      <c r="F1207" s="219"/>
      <c r="G1207" s="123"/>
    </row>
    <row r="1208" customHeight="1" spans="1:7">
      <c r="A1208" s="218">
        <v>2220104</v>
      </c>
      <c r="B1208" s="118" t="s">
        <v>1022</v>
      </c>
      <c r="C1208" s="119"/>
      <c r="D1208" s="119"/>
      <c r="E1208" s="119">
        <v>0</v>
      </c>
      <c r="F1208" s="219"/>
      <c r="G1208" s="123"/>
    </row>
    <row r="1209" customHeight="1" spans="1:7">
      <c r="A1209" s="218">
        <v>2220105</v>
      </c>
      <c r="B1209" s="118" t="s">
        <v>1023</v>
      </c>
      <c r="C1209" s="119"/>
      <c r="D1209" s="119"/>
      <c r="E1209" s="119">
        <v>0</v>
      </c>
      <c r="F1209" s="219"/>
      <c r="G1209" s="123"/>
    </row>
    <row r="1210" customHeight="1" spans="1:7">
      <c r="A1210" s="218">
        <v>2220106</v>
      </c>
      <c r="B1210" s="118" t="s">
        <v>1024</v>
      </c>
      <c r="C1210" s="119"/>
      <c r="D1210" s="119"/>
      <c r="E1210" s="119">
        <v>0</v>
      </c>
      <c r="F1210" s="219"/>
      <c r="G1210" s="123"/>
    </row>
    <row r="1211" customHeight="1" spans="1:7">
      <c r="A1211" s="218">
        <v>2220107</v>
      </c>
      <c r="B1211" s="118" t="s">
        <v>1025</v>
      </c>
      <c r="C1211" s="119"/>
      <c r="D1211" s="119"/>
      <c r="E1211" s="119">
        <v>0</v>
      </c>
      <c r="F1211" s="219"/>
      <c r="G1211" s="123"/>
    </row>
    <row r="1212" customHeight="1" spans="1:7">
      <c r="A1212" s="218">
        <v>2220112</v>
      </c>
      <c r="B1212" s="118" t="s">
        <v>1026</v>
      </c>
      <c r="C1212" s="119">
        <v>225</v>
      </c>
      <c r="D1212" s="119">
        <v>225</v>
      </c>
      <c r="E1212" s="119">
        <v>0</v>
      </c>
      <c r="F1212" s="219">
        <f>E1212/C1212*100</f>
        <v>0</v>
      </c>
      <c r="G1212" s="123">
        <v>-1</v>
      </c>
    </row>
    <row r="1213" customHeight="1" spans="1:7">
      <c r="A1213" s="218">
        <v>2220113</v>
      </c>
      <c r="B1213" s="118" t="s">
        <v>1027</v>
      </c>
      <c r="C1213" s="119"/>
      <c r="D1213" s="119"/>
      <c r="E1213" s="119">
        <v>0</v>
      </c>
      <c r="F1213" s="219"/>
      <c r="G1213" s="123"/>
    </row>
    <row r="1214" customHeight="1" spans="1:7">
      <c r="A1214" s="218">
        <v>2220114</v>
      </c>
      <c r="B1214" s="118" t="s">
        <v>1028</v>
      </c>
      <c r="C1214" s="119"/>
      <c r="D1214" s="119"/>
      <c r="E1214" s="119">
        <v>0</v>
      </c>
      <c r="F1214" s="219"/>
      <c r="G1214" s="123"/>
    </row>
    <row r="1215" customHeight="1" spans="1:7">
      <c r="A1215" s="218">
        <v>2220115</v>
      </c>
      <c r="B1215" s="118" t="s">
        <v>1029</v>
      </c>
      <c r="C1215" s="119"/>
      <c r="D1215" s="119"/>
      <c r="E1215" s="119">
        <v>192</v>
      </c>
      <c r="F1215" s="219"/>
      <c r="G1215" s="123">
        <v>-0.090047393364929</v>
      </c>
    </row>
    <row r="1216" customHeight="1" spans="1:7">
      <c r="A1216" s="218">
        <v>2220118</v>
      </c>
      <c r="B1216" s="118" t="s">
        <v>1030</v>
      </c>
      <c r="C1216" s="119"/>
      <c r="D1216" s="119"/>
      <c r="E1216" s="119">
        <v>0</v>
      </c>
      <c r="F1216" s="219"/>
      <c r="G1216" s="123"/>
    </row>
    <row r="1217" customHeight="1" spans="1:7">
      <c r="A1217" s="218">
        <v>2220119</v>
      </c>
      <c r="B1217" s="118" t="s">
        <v>1031</v>
      </c>
      <c r="C1217" s="119"/>
      <c r="D1217" s="119"/>
      <c r="E1217" s="119">
        <v>0</v>
      </c>
      <c r="F1217" s="219"/>
      <c r="G1217" s="123"/>
    </row>
    <row r="1218" customHeight="1" spans="1:7">
      <c r="A1218" s="218">
        <v>2220120</v>
      </c>
      <c r="B1218" s="118" t="s">
        <v>1032</v>
      </c>
      <c r="C1218" s="119"/>
      <c r="D1218" s="119"/>
      <c r="E1218" s="119">
        <v>0</v>
      </c>
      <c r="F1218" s="219"/>
      <c r="G1218" s="123"/>
    </row>
    <row r="1219" customHeight="1" spans="1:7">
      <c r="A1219" s="218">
        <v>2220121</v>
      </c>
      <c r="B1219" s="118" t="s">
        <v>1033</v>
      </c>
      <c r="C1219" s="119"/>
      <c r="D1219" s="119"/>
      <c r="E1219" s="119">
        <v>0</v>
      </c>
      <c r="F1219" s="219"/>
      <c r="G1219" s="123"/>
    </row>
    <row r="1220" customHeight="1" spans="1:7">
      <c r="A1220" s="218">
        <v>2220150</v>
      </c>
      <c r="B1220" s="118" t="s">
        <v>111</v>
      </c>
      <c r="C1220" s="119"/>
      <c r="D1220" s="119"/>
      <c r="E1220" s="119">
        <v>36</v>
      </c>
      <c r="F1220" s="219"/>
      <c r="G1220" s="123"/>
    </row>
    <row r="1221" customHeight="1" spans="1:7">
      <c r="A1221" s="218">
        <v>2220199</v>
      </c>
      <c r="B1221" s="118" t="s">
        <v>1034</v>
      </c>
      <c r="C1221" s="119">
        <v>4798</v>
      </c>
      <c r="D1221" s="119">
        <v>5598</v>
      </c>
      <c r="E1221" s="119">
        <v>2288</v>
      </c>
      <c r="F1221" s="219">
        <f>E1221/C1221*100</f>
        <v>47.6865360566903</v>
      </c>
      <c r="G1221" s="123">
        <v>-0.0163370593293207</v>
      </c>
    </row>
    <row r="1222" customHeight="1" spans="1:7">
      <c r="A1222" s="218">
        <v>22203</v>
      </c>
      <c r="B1222" s="220" t="s">
        <v>1035</v>
      </c>
      <c r="C1222" s="119">
        <f>SUM(C1223:C1227)</f>
        <v>0</v>
      </c>
      <c r="D1222" s="119">
        <f>SUM(D1223:D1227)</f>
        <v>0</v>
      </c>
      <c r="E1222" s="119">
        <f>SUM(E1223:E1227)</f>
        <v>0</v>
      </c>
      <c r="F1222" s="219"/>
      <c r="G1222" s="123"/>
    </row>
    <row r="1223" customHeight="1" spans="1:7">
      <c r="A1223" s="218">
        <v>2220301</v>
      </c>
      <c r="B1223" s="118" t="s">
        <v>1036</v>
      </c>
      <c r="C1223" s="119"/>
      <c r="D1223" s="119"/>
      <c r="E1223" s="119">
        <v>0</v>
      </c>
      <c r="F1223" s="219"/>
      <c r="G1223" s="123"/>
    </row>
    <row r="1224" customHeight="1" spans="1:7">
      <c r="A1224" s="218">
        <v>2220303</v>
      </c>
      <c r="B1224" s="118" t="s">
        <v>1037</v>
      </c>
      <c r="C1224" s="119"/>
      <c r="D1224" s="119"/>
      <c r="E1224" s="119">
        <v>0</v>
      </c>
      <c r="F1224" s="219"/>
      <c r="G1224" s="123"/>
    </row>
    <row r="1225" customHeight="1" spans="1:7">
      <c r="A1225" s="218">
        <v>2220304</v>
      </c>
      <c r="B1225" s="118" t="s">
        <v>1038</v>
      </c>
      <c r="C1225" s="119"/>
      <c r="D1225" s="119"/>
      <c r="E1225" s="119">
        <v>0</v>
      </c>
      <c r="F1225" s="219"/>
      <c r="G1225" s="123"/>
    </row>
    <row r="1226" customHeight="1" spans="1:7">
      <c r="A1226" s="218">
        <v>2220305</v>
      </c>
      <c r="B1226" s="118" t="s">
        <v>1039</v>
      </c>
      <c r="C1226" s="119"/>
      <c r="D1226" s="119"/>
      <c r="E1226" s="119">
        <v>0</v>
      </c>
      <c r="F1226" s="219"/>
      <c r="G1226" s="123"/>
    </row>
    <row r="1227" customHeight="1" spans="1:7">
      <c r="A1227" s="218">
        <v>2220399</v>
      </c>
      <c r="B1227" s="118" t="s">
        <v>1040</v>
      </c>
      <c r="C1227" s="119"/>
      <c r="D1227" s="119"/>
      <c r="E1227" s="119">
        <v>0</v>
      </c>
      <c r="F1227" s="219"/>
      <c r="G1227" s="123"/>
    </row>
    <row r="1228" customHeight="1" spans="1:7">
      <c r="A1228" s="218">
        <v>22204</v>
      </c>
      <c r="B1228" s="220" t="s">
        <v>1041</v>
      </c>
      <c r="C1228" s="119">
        <f>SUM(C1229:C1233)</f>
        <v>185</v>
      </c>
      <c r="D1228" s="119">
        <f>SUM(D1229:D1233)</f>
        <v>318</v>
      </c>
      <c r="E1228" s="119">
        <f>SUM(E1229:E1233)</f>
        <v>356</v>
      </c>
      <c r="F1228" s="219">
        <f>E1228/C1228*100</f>
        <v>192.432432432432</v>
      </c>
      <c r="G1228" s="123">
        <v>1.26751592356688</v>
      </c>
    </row>
    <row r="1229" customHeight="1" spans="1:7">
      <c r="A1229" s="218">
        <v>2220401</v>
      </c>
      <c r="B1229" s="118" t="s">
        <v>1042</v>
      </c>
      <c r="C1229" s="119"/>
      <c r="D1229" s="119">
        <v>133</v>
      </c>
      <c r="E1229" s="119">
        <v>61</v>
      </c>
      <c r="F1229" s="219"/>
      <c r="G1229" s="123"/>
    </row>
    <row r="1230" customHeight="1" spans="1:7">
      <c r="A1230" s="218">
        <v>2220402</v>
      </c>
      <c r="B1230" s="118" t="s">
        <v>1043</v>
      </c>
      <c r="C1230" s="119"/>
      <c r="D1230" s="119"/>
      <c r="E1230" s="119">
        <v>0</v>
      </c>
      <c r="F1230" s="219"/>
      <c r="G1230" s="123"/>
    </row>
    <row r="1231" customHeight="1" spans="1:7">
      <c r="A1231" s="218">
        <v>2220403</v>
      </c>
      <c r="B1231" s="118" t="s">
        <v>1044</v>
      </c>
      <c r="C1231" s="119"/>
      <c r="D1231" s="119"/>
      <c r="E1231" s="119">
        <v>0</v>
      </c>
      <c r="F1231" s="219"/>
      <c r="G1231" s="123"/>
    </row>
    <row r="1232" customHeight="1" spans="1:7">
      <c r="A1232" s="218">
        <v>2220404</v>
      </c>
      <c r="B1232" s="118" t="s">
        <v>1045</v>
      </c>
      <c r="C1232" s="119"/>
      <c r="D1232" s="119"/>
      <c r="E1232" s="119">
        <v>0</v>
      </c>
      <c r="F1232" s="219"/>
      <c r="G1232" s="123"/>
    </row>
    <row r="1233" customHeight="1" spans="1:7">
      <c r="A1233" s="218">
        <v>2220499</v>
      </c>
      <c r="B1233" s="118" t="s">
        <v>1046</v>
      </c>
      <c r="C1233" s="119">
        <v>185</v>
      </c>
      <c r="D1233" s="119">
        <v>185</v>
      </c>
      <c r="E1233" s="119">
        <v>295</v>
      </c>
      <c r="F1233" s="219">
        <f>E1233/C1233*100</f>
        <v>159.459459459459</v>
      </c>
      <c r="G1233" s="123">
        <v>0.878980891719745</v>
      </c>
    </row>
    <row r="1234" customHeight="1" spans="1:7">
      <c r="A1234" s="218">
        <v>22205</v>
      </c>
      <c r="B1234" s="220" t="s">
        <v>1047</v>
      </c>
      <c r="C1234" s="119">
        <f>SUM(C1235:C1246)</f>
        <v>300</v>
      </c>
      <c r="D1234" s="119">
        <f>SUM(D1235:D1246)</f>
        <v>300</v>
      </c>
      <c r="E1234" s="119">
        <f>SUM(E1235:E1246)</f>
        <v>423</v>
      </c>
      <c r="F1234" s="219">
        <f>E1234/C1234*100</f>
        <v>141</v>
      </c>
      <c r="G1234" s="123">
        <v>-0.0515695067264574</v>
      </c>
    </row>
    <row r="1235" customHeight="1" spans="1:7">
      <c r="A1235" s="218">
        <v>2220501</v>
      </c>
      <c r="B1235" s="118" t="s">
        <v>1048</v>
      </c>
      <c r="C1235" s="119"/>
      <c r="D1235" s="119"/>
      <c r="E1235" s="119">
        <v>0</v>
      </c>
      <c r="F1235" s="219"/>
      <c r="G1235" s="123"/>
    </row>
    <row r="1236" customHeight="1" spans="1:7">
      <c r="A1236" s="218">
        <v>2220502</v>
      </c>
      <c r="B1236" s="118" t="s">
        <v>1049</v>
      </c>
      <c r="C1236" s="119"/>
      <c r="D1236" s="119"/>
      <c r="E1236" s="119">
        <v>0</v>
      </c>
      <c r="F1236" s="219"/>
      <c r="G1236" s="123"/>
    </row>
    <row r="1237" customHeight="1" spans="1:7">
      <c r="A1237" s="218">
        <v>2220503</v>
      </c>
      <c r="B1237" s="118" t="s">
        <v>1050</v>
      </c>
      <c r="C1237" s="119"/>
      <c r="D1237" s="119"/>
      <c r="E1237" s="119">
        <v>0</v>
      </c>
      <c r="F1237" s="219"/>
      <c r="G1237" s="123"/>
    </row>
    <row r="1238" customHeight="1" spans="1:7">
      <c r="A1238" s="218">
        <v>2220504</v>
      </c>
      <c r="B1238" s="118" t="s">
        <v>1051</v>
      </c>
      <c r="C1238" s="119"/>
      <c r="D1238" s="119"/>
      <c r="E1238" s="119">
        <v>0</v>
      </c>
      <c r="F1238" s="219"/>
      <c r="G1238" s="123"/>
    </row>
    <row r="1239" customHeight="1" spans="1:7">
      <c r="A1239" s="218">
        <v>2220505</v>
      </c>
      <c r="B1239" s="118" t="s">
        <v>1052</v>
      </c>
      <c r="C1239" s="119"/>
      <c r="D1239" s="119"/>
      <c r="E1239" s="119">
        <v>0</v>
      </c>
      <c r="F1239" s="219"/>
      <c r="G1239" s="123"/>
    </row>
    <row r="1240" customHeight="1" spans="1:7">
      <c r="A1240" s="218">
        <v>2220506</v>
      </c>
      <c r="B1240" s="118" t="s">
        <v>1053</v>
      </c>
      <c r="C1240" s="119"/>
      <c r="D1240" s="119"/>
      <c r="E1240" s="119">
        <v>0</v>
      </c>
      <c r="F1240" s="219"/>
      <c r="G1240" s="123"/>
    </row>
    <row r="1241" customHeight="1" spans="1:7">
      <c r="A1241" s="218">
        <v>2220507</v>
      </c>
      <c r="B1241" s="118" t="s">
        <v>1054</v>
      </c>
      <c r="C1241" s="119"/>
      <c r="D1241" s="119"/>
      <c r="E1241" s="119">
        <v>0</v>
      </c>
      <c r="F1241" s="219"/>
      <c r="G1241" s="123"/>
    </row>
    <row r="1242" customHeight="1" spans="1:7">
      <c r="A1242" s="218">
        <v>2220508</v>
      </c>
      <c r="B1242" s="118" t="s">
        <v>1055</v>
      </c>
      <c r="C1242" s="119"/>
      <c r="D1242" s="119"/>
      <c r="E1242" s="119">
        <v>0</v>
      </c>
      <c r="F1242" s="219"/>
      <c r="G1242" s="123"/>
    </row>
    <row r="1243" customHeight="1" spans="1:7">
      <c r="A1243" s="218">
        <v>2220509</v>
      </c>
      <c r="B1243" s="118" t="s">
        <v>1056</v>
      </c>
      <c r="C1243" s="119"/>
      <c r="D1243" s="119"/>
      <c r="E1243" s="119">
        <v>0</v>
      </c>
      <c r="F1243" s="219"/>
      <c r="G1243" s="123"/>
    </row>
    <row r="1244" customHeight="1" spans="1:7">
      <c r="A1244" s="218">
        <v>2220510</v>
      </c>
      <c r="B1244" s="118" t="s">
        <v>1057</v>
      </c>
      <c r="C1244" s="119"/>
      <c r="D1244" s="119"/>
      <c r="E1244" s="119">
        <v>0</v>
      </c>
      <c r="F1244" s="219"/>
      <c r="G1244" s="123"/>
    </row>
    <row r="1245" customHeight="1" spans="1:7">
      <c r="A1245" s="218">
        <v>2220511</v>
      </c>
      <c r="B1245" s="118" t="s">
        <v>1058</v>
      </c>
      <c r="C1245" s="119">
        <v>300</v>
      </c>
      <c r="D1245" s="119">
        <v>300</v>
      </c>
      <c r="E1245" s="119">
        <v>423</v>
      </c>
      <c r="F1245" s="219">
        <f>E1245/C1245*100</f>
        <v>141</v>
      </c>
      <c r="G1245" s="123">
        <v>-0.0515695067264574</v>
      </c>
    </row>
    <row r="1246" customHeight="1" spans="1:7">
      <c r="A1246" s="218">
        <v>2220599</v>
      </c>
      <c r="B1246" s="118" t="s">
        <v>1059</v>
      </c>
      <c r="C1246" s="119"/>
      <c r="D1246" s="119"/>
      <c r="E1246" s="119">
        <v>0</v>
      </c>
      <c r="F1246" s="219"/>
      <c r="G1246" s="123"/>
    </row>
    <row r="1247" customHeight="1" spans="1:7">
      <c r="A1247" s="218">
        <v>224</v>
      </c>
      <c r="B1247" s="220" t="s">
        <v>1060</v>
      </c>
      <c r="C1247" s="119">
        <f>SUM(C1248,C1259,C1265,C1273,C1286,C1290,C1294)</f>
        <v>2915</v>
      </c>
      <c r="D1247" s="119">
        <f>SUM(D1248,D1259,D1265,D1273,D1286,D1290,D1294)</f>
        <v>3215</v>
      </c>
      <c r="E1247" s="119">
        <f>SUM(E1248,E1259,E1265,E1273,E1286,E1290,E1294)</f>
        <v>4828</v>
      </c>
      <c r="F1247" s="219">
        <f>E1247/C1247*100</f>
        <v>165.626072041166</v>
      </c>
      <c r="G1247" s="123">
        <v>0.655125128556736</v>
      </c>
    </row>
    <row r="1248" customHeight="1" spans="1:7">
      <c r="A1248" s="218">
        <v>22401</v>
      </c>
      <c r="B1248" s="220" t="s">
        <v>1061</v>
      </c>
      <c r="C1248" s="119">
        <f>SUM(C1249:C1258)</f>
        <v>961</v>
      </c>
      <c r="D1248" s="119">
        <f>SUM(D1249:D1258)</f>
        <v>1261</v>
      </c>
      <c r="E1248" s="119">
        <f>SUM(E1249:E1258)</f>
        <v>2432</v>
      </c>
      <c r="F1248" s="219">
        <f>E1248/C1248*100</f>
        <v>253.069719042664</v>
      </c>
      <c r="G1248" s="123">
        <v>1.45656565656566</v>
      </c>
    </row>
    <row r="1249" customHeight="1" spans="1:7">
      <c r="A1249" s="218">
        <v>2240101</v>
      </c>
      <c r="B1249" s="118" t="s">
        <v>102</v>
      </c>
      <c r="C1249" s="119">
        <v>620</v>
      </c>
      <c r="D1249" s="119">
        <v>620</v>
      </c>
      <c r="E1249" s="119">
        <v>868</v>
      </c>
      <c r="F1249" s="219">
        <f>E1249/C1249*100</f>
        <v>140</v>
      </c>
      <c r="G1249" s="123">
        <v>0.601476014760148</v>
      </c>
    </row>
    <row r="1250" customHeight="1" spans="1:7">
      <c r="A1250" s="218">
        <v>2240102</v>
      </c>
      <c r="B1250" s="118" t="s">
        <v>103</v>
      </c>
      <c r="C1250" s="119"/>
      <c r="D1250" s="119"/>
      <c r="E1250" s="119">
        <v>0</v>
      </c>
      <c r="F1250" s="219"/>
      <c r="G1250" s="123"/>
    </row>
    <row r="1251" customHeight="1" spans="1:7">
      <c r="A1251" s="218">
        <v>2240103</v>
      </c>
      <c r="B1251" s="118" t="s">
        <v>104</v>
      </c>
      <c r="C1251" s="119"/>
      <c r="D1251" s="119"/>
      <c r="E1251" s="119">
        <v>0</v>
      </c>
      <c r="F1251" s="219"/>
      <c r="G1251" s="123"/>
    </row>
    <row r="1252" customHeight="1" spans="1:7">
      <c r="A1252" s="218">
        <v>2240104</v>
      </c>
      <c r="B1252" s="118" t="s">
        <v>1062</v>
      </c>
      <c r="C1252" s="119">
        <v>50</v>
      </c>
      <c r="D1252" s="119">
        <v>50</v>
      </c>
      <c r="E1252" s="119">
        <v>0</v>
      </c>
      <c r="F1252" s="219">
        <f>E1252/C1252*100</f>
        <v>0</v>
      </c>
      <c r="G1252" s="123">
        <v>-1</v>
      </c>
    </row>
    <row r="1253" customHeight="1" spans="1:7">
      <c r="A1253" s="218">
        <v>2240105</v>
      </c>
      <c r="B1253" s="118" t="s">
        <v>1063</v>
      </c>
      <c r="C1253" s="119"/>
      <c r="D1253" s="119"/>
      <c r="E1253" s="119">
        <v>0</v>
      </c>
      <c r="F1253" s="219"/>
      <c r="G1253" s="123"/>
    </row>
    <row r="1254" customHeight="1" spans="1:7">
      <c r="A1254" s="218">
        <v>2240106</v>
      </c>
      <c r="B1254" s="118" t="s">
        <v>1064</v>
      </c>
      <c r="C1254" s="119">
        <v>50</v>
      </c>
      <c r="D1254" s="119">
        <v>50</v>
      </c>
      <c r="E1254" s="119">
        <v>0</v>
      </c>
      <c r="F1254" s="219">
        <f>E1254/C1254*100</f>
        <v>0</v>
      </c>
      <c r="G1254" s="123">
        <v>-1</v>
      </c>
    </row>
    <row r="1255" customHeight="1" spans="1:7">
      <c r="A1255" s="218">
        <v>2240108</v>
      </c>
      <c r="B1255" s="118" t="s">
        <v>1065</v>
      </c>
      <c r="C1255" s="119"/>
      <c r="D1255" s="119"/>
      <c r="E1255" s="119">
        <v>0</v>
      </c>
      <c r="F1255" s="219"/>
      <c r="G1255" s="123"/>
    </row>
    <row r="1256" customHeight="1" spans="1:7">
      <c r="A1256" s="218">
        <v>2240109</v>
      </c>
      <c r="B1256" s="118" t="s">
        <v>1066</v>
      </c>
      <c r="C1256" s="119"/>
      <c r="D1256" s="119"/>
      <c r="E1256" s="119">
        <v>0</v>
      </c>
      <c r="F1256" s="219"/>
      <c r="G1256" s="123"/>
    </row>
    <row r="1257" customHeight="1" spans="1:7">
      <c r="A1257" s="218">
        <v>2240150</v>
      </c>
      <c r="B1257" s="118" t="s">
        <v>111</v>
      </c>
      <c r="C1257" s="119"/>
      <c r="D1257" s="119"/>
      <c r="E1257" s="119">
        <v>0</v>
      </c>
      <c r="F1257" s="219"/>
      <c r="G1257" s="123"/>
    </row>
    <row r="1258" customHeight="1" spans="1:7">
      <c r="A1258" s="218">
        <v>2240199</v>
      </c>
      <c r="B1258" s="118" t="s">
        <v>1067</v>
      </c>
      <c r="C1258" s="119">
        <v>241</v>
      </c>
      <c r="D1258" s="119">
        <v>541</v>
      </c>
      <c r="E1258" s="119">
        <v>1564</v>
      </c>
      <c r="F1258" s="219">
        <f>E1258/C1258*100</f>
        <v>648.96265560166</v>
      </c>
      <c r="G1258" s="123">
        <v>3.07291666666667</v>
      </c>
    </row>
    <row r="1259" customHeight="1" spans="1:7">
      <c r="A1259" s="218">
        <v>22402</v>
      </c>
      <c r="B1259" s="220" t="s">
        <v>1068</v>
      </c>
      <c r="C1259" s="119">
        <f>SUM(C1260:C1264)</f>
        <v>1549</v>
      </c>
      <c r="D1259" s="119">
        <f>SUM(D1260:D1264)</f>
        <v>1549</v>
      </c>
      <c r="E1259" s="119">
        <f>SUM(E1260:E1264)</f>
        <v>1856</v>
      </c>
      <c r="F1259" s="219">
        <f>E1259/C1259*100</f>
        <v>119.819238218205</v>
      </c>
      <c r="G1259" s="123">
        <v>0.48361310951239</v>
      </c>
    </row>
    <row r="1260" customHeight="1" spans="1:7">
      <c r="A1260" s="218">
        <v>2240201</v>
      </c>
      <c r="B1260" s="118" t="s">
        <v>102</v>
      </c>
      <c r="C1260" s="119"/>
      <c r="D1260" s="119"/>
      <c r="E1260" s="119">
        <v>0</v>
      </c>
      <c r="F1260" s="219"/>
      <c r="G1260" s="123"/>
    </row>
    <row r="1261" customHeight="1" spans="1:7">
      <c r="A1261" s="218">
        <v>2240202</v>
      </c>
      <c r="B1261" s="118" t="s">
        <v>103</v>
      </c>
      <c r="C1261" s="119"/>
      <c r="D1261" s="119"/>
      <c r="E1261" s="119">
        <v>0</v>
      </c>
      <c r="F1261" s="219"/>
      <c r="G1261" s="123"/>
    </row>
    <row r="1262" customHeight="1" spans="1:7">
      <c r="A1262" s="218">
        <v>2240203</v>
      </c>
      <c r="B1262" s="118" t="s">
        <v>104</v>
      </c>
      <c r="C1262" s="119"/>
      <c r="D1262" s="119"/>
      <c r="E1262" s="119">
        <v>0</v>
      </c>
      <c r="F1262" s="219"/>
      <c r="G1262" s="123"/>
    </row>
    <row r="1263" customHeight="1" spans="1:7">
      <c r="A1263" s="218">
        <v>2240204</v>
      </c>
      <c r="B1263" s="118" t="s">
        <v>1069</v>
      </c>
      <c r="C1263" s="119"/>
      <c r="D1263" s="119"/>
      <c r="E1263" s="119">
        <v>0</v>
      </c>
      <c r="F1263" s="219"/>
      <c r="G1263" s="123"/>
    </row>
    <row r="1264" customHeight="1" spans="1:7">
      <c r="A1264" s="218">
        <v>2240299</v>
      </c>
      <c r="B1264" s="118" t="s">
        <v>1070</v>
      </c>
      <c r="C1264" s="119">
        <v>1549</v>
      </c>
      <c r="D1264" s="119">
        <v>1549</v>
      </c>
      <c r="E1264" s="119">
        <v>1856</v>
      </c>
      <c r="F1264" s="219">
        <f>E1264/C1264*100</f>
        <v>119.819238218205</v>
      </c>
      <c r="G1264" s="123">
        <v>0.48361310951239</v>
      </c>
    </row>
    <row r="1265" customHeight="1" spans="1:7">
      <c r="A1265" s="218">
        <v>22404</v>
      </c>
      <c r="B1265" s="220" t="s">
        <v>1071</v>
      </c>
      <c r="C1265" s="119">
        <f>SUM(C1266:C1272)</f>
        <v>0</v>
      </c>
      <c r="D1265" s="119">
        <f>SUM(D1266:D1272)</f>
        <v>0</v>
      </c>
      <c r="E1265" s="119">
        <f>SUM(E1266:E1272)</f>
        <v>0</v>
      </c>
      <c r="F1265" s="219"/>
      <c r="G1265" s="123"/>
    </row>
    <row r="1266" customHeight="1" spans="1:7">
      <c r="A1266" s="218">
        <v>2240401</v>
      </c>
      <c r="B1266" s="118" t="s">
        <v>102</v>
      </c>
      <c r="C1266" s="119"/>
      <c r="D1266" s="119"/>
      <c r="E1266" s="119">
        <v>0</v>
      </c>
      <c r="F1266" s="219"/>
      <c r="G1266" s="123"/>
    </row>
    <row r="1267" customHeight="1" spans="1:7">
      <c r="A1267" s="218">
        <v>2240402</v>
      </c>
      <c r="B1267" s="118" t="s">
        <v>103</v>
      </c>
      <c r="C1267" s="119"/>
      <c r="D1267" s="119"/>
      <c r="E1267" s="119">
        <v>0</v>
      </c>
      <c r="F1267" s="219"/>
      <c r="G1267" s="123"/>
    </row>
    <row r="1268" customHeight="1" spans="1:7">
      <c r="A1268" s="218">
        <v>2240403</v>
      </c>
      <c r="B1268" s="118" t="s">
        <v>104</v>
      </c>
      <c r="C1268" s="119"/>
      <c r="D1268" s="119"/>
      <c r="E1268" s="119">
        <v>0</v>
      </c>
      <c r="F1268" s="219"/>
      <c r="G1268" s="123"/>
    </row>
    <row r="1269" customHeight="1" spans="1:7">
      <c r="A1269" s="218">
        <v>2240404</v>
      </c>
      <c r="B1269" s="118" t="s">
        <v>1072</v>
      </c>
      <c r="C1269" s="119"/>
      <c r="D1269" s="119"/>
      <c r="E1269" s="119">
        <v>0</v>
      </c>
      <c r="F1269" s="219"/>
      <c r="G1269" s="123"/>
    </row>
    <row r="1270" customHeight="1" spans="1:7">
      <c r="A1270" s="218">
        <v>2240405</v>
      </c>
      <c r="B1270" s="118" t="s">
        <v>1073</v>
      </c>
      <c r="C1270" s="119"/>
      <c r="D1270" s="119"/>
      <c r="E1270" s="119">
        <v>0</v>
      </c>
      <c r="F1270" s="219"/>
      <c r="G1270" s="123"/>
    </row>
    <row r="1271" customHeight="1" spans="1:7">
      <c r="A1271" s="218">
        <v>2240450</v>
      </c>
      <c r="B1271" s="118" t="s">
        <v>111</v>
      </c>
      <c r="C1271" s="119"/>
      <c r="D1271" s="119"/>
      <c r="E1271" s="119">
        <v>0</v>
      </c>
      <c r="F1271" s="219"/>
      <c r="G1271" s="123"/>
    </row>
    <row r="1272" customHeight="1" spans="1:7">
      <c r="A1272" s="218">
        <v>2240499</v>
      </c>
      <c r="B1272" s="118" t="s">
        <v>1074</v>
      </c>
      <c r="C1272" s="119"/>
      <c r="D1272" s="119"/>
      <c r="E1272" s="119">
        <v>0</v>
      </c>
      <c r="F1272" s="219"/>
      <c r="G1272" s="123"/>
    </row>
    <row r="1273" customHeight="1" spans="1:7">
      <c r="A1273" s="218">
        <v>22405</v>
      </c>
      <c r="B1273" s="220" t="s">
        <v>1075</v>
      </c>
      <c r="C1273" s="119">
        <f>SUM(C1274:C1285)</f>
        <v>5</v>
      </c>
      <c r="D1273" s="119">
        <f>SUM(D1274:D1285)</f>
        <v>5</v>
      </c>
      <c r="E1273" s="119">
        <f>SUM(E1274:E1285)</f>
        <v>3</v>
      </c>
      <c r="F1273" s="219">
        <f>E1273/C1273*100</f>
        <v>60</v>
      </c>
      <c r="G1273" s="123">
        <v>0.5</v>
      </c>
    </row>
    <row r="1274" customHeight="1" spans="1:7">
      <c r="A1274" s="218">
        <v>2240501</v>
      </c>
      <c r="B1274" s="118" t="s">
        <v>102</v>
      </c>
      <c r="C1274" s="119"/>
      <c r="D1274" s="119"/>
      <c r="E1274" s="119">
        <v>0</v>
      </c>
      <c r="F1274" s="219"/>
      <c r="G1274" s="123"/>
    </row>
    <row r="1275" customHeight="1" spans="1:7">
      <c r="A1275" s="218">
        <v>2240502</v>
      </c>
      <c r="B1275" s="118" t="s">
        <v>103</v>
      </c>
      <c r="C1275" s="119"/>
      <c r="D1275" s="119"/>
      <c r="E1275" s="119">
        <v>0</v>
      </c>
      <c r="F1275" s="219"/>
      <c r="G1275" s="123"/>
    </row>
    <row r="1276" customHeight="1" spans="1:7">
      <c r="A1276" s="218">
        <v>2240503</v>
      </c>
      <c r="B1276" s="118" t="s">
        <v>104</v>
      </c>
      <c r="C1276" s="119"/>
      <c r="D1276" s="119"/>
      <c r="E1276" s="119">
        <v>0</v>
      </c>
      <c r="F1276" s="219"/>
      <c r="G1276" s="123"/>
    </row>
    <row r="1277" customHeight="1" spans="1:7">
      <c r="A1277" s="218">
        <v>2240504</v>
      </c>
      <c r="B1277" s="118" t="s">
        <v>1076</v>
      </c>
      <c r="C1277" s="119"/>
      <c r="D1277" s="119"/>
      <c r="E1277" s="119">
        <v>0</v>
      </c>
      <c r="F1277" s="219"/>
      <c r="G1277" s="123"/>
    </row>
    <row r="1278" customHeight="1" spans="1:7">
      <c r="A1278" s="218">
        <v>2240505</v>
      </c>
      <c r="B1278" s="118" t="s">
        <v>1077</v>
      </c>
      <c r="C1278" s="119"/>
      <c r="D1278" s="119"/>
      <c r="E1278" s="119">
        <v>0</v>
      </c>
      <c r="F1278" s="219"/>
      <c r="G1278" s="123"/>
    </row>
    <row r="1279" customHeight="1" spans="1:7">
      <c r="A1279" s="218">
        <v>2240506</v>
      </c>
      <c r="B1279" s="118" t="s">
        <v>1078</v>
      </c>
      <c r="C1279" s="119"/>
      <c r="D1279" s="119"/>
      <c r="E1279" s="119">
        <v>0</v>
      </c>
      <c r="F1279" s="219"/>
      <c r="G1279" s="123"/>
    </row>
    <row r="1280" customHeight="1" spans="1:7">
      <c r="A1280" s="218">
        <v>2240507</v>
      </c>
      <c r="B1280" s="118" t="s">
        <v>1079</v>
      </c>
      <c r="C1280" s="119"/>
      <c r="D1280" s="119"/>
      <c r="E1280" s="119">
        <v>0</v>
      </c>
      <c r="F1280" s="219"/>
      <c r="G1280" s="123"/>
    </row>
    <row r="1281" customHeight="1" spans="1:7">
      <c r="A1281" s="218">
        <v>2240508</v>
      </c>
      <c r="B1281" s="118" t="s">
        <v>1080</v>
      </c>
      <c r="C1281" s="119"/>
      <c r="D1281" s="119"/>
      <c r="E1281" s="119">
        <v>0</v>
      </c>
      <c r="F1281" s="219"/>
      <c r="G1281" s="123"/>
    </row>
    <row r="1282" customHeight="1" spans="1:7">
      <c r="A1282" s="218">
        <v>2240509</v>
      </c>
      <c r="B1282" s="118" t="s">
        <v>1081</v>
      </c>
      <c r="C1282" s="119"/>
      <c r="D1282" s="119"/>
      <c r="E1282" s="119">
        <v>0</v>
      </c>
      <c r="F1282" s="219"/>
      <c r="G1282" s="123"/>
    </row>
    <row r="1283" customHeight="1" spans="1:7">
      <c r="A1283" s="218">
        <v>2240510</v>
      </c>
      <c r="B1283" s="118" t="s">
        <v>1082</v>
      </c>
      <c r="C1283" s="119"/>
      <c r="D1283" s="119"/>
      <c r="E1283" s="119">
        <v>0</v>
      </c>
      <c r="F1283" s="219"/>
      <c r="G1283" s="123"/>
    </row>
    <row r="1284" customHeight="1" spans="1:7">
      <c r="A1284" s="218">
        <v>2240550</v>
      </c>
      <c r="B1284" s="118" t="s">
        <v>1083</v>
      </c>
      <c r="C1284" s="119"/>
      <c r="D1284" s="119"/>
      <c r="E1284" s="119">
        <v>0</v>
      </c>
      <c r="F1284" s="219"/>
      <c r="G1284" s="123"/>
    </row>
    <row r="1285" customHeight="1" spans="1:7">
      <c r="A1285" s="218">
        <v>2240599</v>
      </c>
      <c r="B1285" s="118" t="s">
        <v>1084</v>
      </c>
      <c r="C1285" s="119">
        <v>5</v>
      </c>
      <c r="D1285" s="119">
        <v>5</v>
      </c>
      <c r="E1285" s="119">
        <v>3</v>
      </c>
      <c r="F1285" s="219">
        <f>E1285/C1285*100</f>
        <v>60</v>
      </c>
      <c r="G1285" s="123">
        <v>0.5</v>
      </c>
    </row>
    <row r="1286" customHeight="1" spans="1:7">
      <c r="A1286" s="218">
        <v>22406</v>
      </c>
      <c r="B1286" s="220" t="s">
        <v>1085</v>
      </c>
      <c r="C1286" s="119">
        <f>SUM(C1287:C1289)</f>
        <v>200</v>
      </c>
      <c r="D1286" s="119">
        <f>SUM(D1287:D1289)</f>
        <v>200</v>
      </c>
      <c r="E1286" s="119">
        <f>SUM(E1287:E1289)</f>
        <v>154</v>
      </c>
      <c r="F1286" s="219">
        <f>E1286/C1286*100</f>
        <v>77</v>
      </c>
      <c r="G1286" s="123">
        <v>-0.290322580645161</v>
      </c>
    </row>
    <row r="1287" customHeight="1" spans="1:7">
      <c r="A1287" s="218">
        <v>2240601</v>
      </c>
      <c r="B1287" s="118" t="s">
        <v>1086</v>
      </c>
      <c r="C1287" s="119">
        <v>200</v>
      </c>
      <c r="D1287" s="119">
        <v>200</v>
      </c>
      <c r="E1287" s="119">
        <v>154</v>
      </c>
      <c r="F1287" s="219">
        <f>E1287/C1287*100</f>
        <v>77</v>
      </c>
      <c r="G1287" s="123">
        <v>-0.290322580645161</v>
      </c>
    </row>
    <row r="1288" customHeight="1" spans="1:7">
      <c r="A1288" s="218">
        <v>2240602</v>
      </c>
      <c r="B1288" s="118" t="s">
        <v>1087</v>
      </c>
      <c r="C1288" s="119"/>
      <c r="D1288" s="119"/>
      <c r="E1288" s="119">
        <v>0</v>
      </c>
      <c r="F1288" s="219"/>
      <c r="G1288" s="123"/>
    </row>
    <row r="1289" customHeight="1" spans="1:7">
      <c r="A1289" s="218">
        <v>2240699</v>
      </c>
      <c r="B1289" s="118" t="s">
        <v>1088</v>
      </c>
      <c r="C1289" s="119"/>
      <c r="D1289" s="119"/>
      <c r="E1289" s="119">
        <v>0</v>
      </c>
      <c r="F1289" s="219"/>
      <c r="G1289" s="123"/>
    </row>
    <row r="1290" customHeight="1" spans="1:7">
      <c r="A1290" s="218">
        <v>22407</v>
      </c>
      <c r="B1290" s="220" t="s">
        <v>1089</v>
      </c>
      <c r="C1290" s="119">
        <f>SUM(C1291:C1293)</f>
        <v>200</v>
      </c>
      <c r="D1290" s="119">
        <f>SUM(D1291:D1293)</f>
        <v>200</v>
      </c>
      <c r="E1290" s="119">
        <f>SUM(E1291:E1293)</f>
        <v>247</v>
      </c>
      <c r="F1290" s="219">
        <f>E1290/C1290*100</f>
        <v>123.5</v>
      </c>
      <c r="G1290" s="123">
        <v>0.0646551724137931</v>
      </c>
    </row>
    <row r="1291" customHeight="1" spans="1:7">
      <c r="A1291" s="218">
        <v>2240703</v>
      </c>
      <c r="B1291" s="118" t="s">
        <v>1090</v>
      </c>
      <c r="C1291" s="119"/>
      <c r="D1291" s="119"/>
      <c r="E1291" s="119">
        <v>239</v>
      </c>
      <c r="F1291" s="219"/>
      <c r="G1291" s="123">
        <v>6.46875</v>
      </c>
    </row>
    <row r="1292" customHeight="1" spans="1:7">
      <c r="A1292" s="218">
        <v>2240704</v>
      </c>
      <c r="B1292" s="118" t="s">
        <v>1091</v>
      </c>
      <c r="C1292" s="119"/>
      <c r="D1292" s="119"/>
      <c r="E1292" s="119">
        <v>8</v>
      </c>
      <c r="F1292" s="219"/>
      <c r="G1292" s="123"/>
    </row>
    <row r="1293" customHeight="1" spans="1:7">
      <c r="A1293" s="218">
        <v>2240799</v>
      </c>
      <c r="B1293" s="118" t="s">
        <v>1092</v>
      </c>
      <c r="C1293" s="119">
        <v>200</v>
      </c>
      <c r="D1293" s="119">
        <v>200</v>
      </c>
      <c r="E1293" s="119">
        <v>0</v>
      </c>
      <c r="F1293" s="219">
        <f>E1293/C1293*100</f>
        <v>0</v>
      </c>
      <c r="G1293" s="123">
        <v>-1</v>
      </c>
    </row>
    <row r="1294" customHeight="1" spans="1:7">
      <c r="A1294" s="218">
        <v>22499</v>
      </c>
      <c r="B1294" s="220" t="s">
        <v>1093</v>
      </c>
      <c r="C1294" s="119"/>
      <c r="D1294" s="119"/>
      <c r="E1294" s="119">
        <f t="shared" ref="E1294:E1297" si="7">E1295</f>
        <v>136</v>
      </c>
      <c r="F1294" s="219"/>
      <c r="G1294" s="123">
        <v>-0.395555555555556</v>
      </c>
    </row>
    <row r="1295" customHeight="1" spans="1:7">
      <c r="A1295" s="218">
        <v>2249999</v>
      </c>
      <c r="B1295" s="118" t="s">
        <v>1094</v>
      </c>
      <c r="C1295" s="119"/>
      <c r="D1295" s="119"/>
      <c r="E1295" s="119">
        <v>136</v>
      </c>
      <c r="F1295" s="219"/>
      <c r="G1295" s="123">
        <v>-0.395555555555556</v>
      </c>
    </row>
    <row r="1296" customHeight="1" spans="1:7">
      <c r="A1296" s="218">
        <v>229</v>
      </c>
      <c r="B1296" s="220" t="s">
        <v>1095</v>
      </c>
      <c r="C1296" s="119">
        <v>300</v>
      </c>
      <c r="D1296" s="119">
        <v>1337</v>
      </c>
      <c r="E1296" s="119">
        <f t="shared" si="7"/>
        <v>283</v>
      </c>
      <c r="F1296" s="219">
        <f>E1296/C1296*100</f>
        <v>94.3333333333333</v>
      </c>
      <c r="G1296" s="123">
        <v>0.0328467153284671</v>
      </c>
    </row>
    <row r="1297" customHeight="1" spans="1:7">
      <c r="A1297" s="218">
        <v>22999</v>
      </c>
      <c r="B1297" s="220" t="s">
        <v>1096</v>
      </c>
      <c r="C1297" s="119">
        <v>300</v>
      </c>
      <c r="D1297" s="119">
        <v>1337</v>
      </c>
      <c r="E1297" s="119">
        <f t="shared" si="7"/>
        <v>283</v>
      </c>
      <c r="F1297" s="219">
        <f>E1297/C1297*100</f>
        <v>94.3333333333333</v>
      </c>
      <c r="G1297" s="123">
        <v>0.0328467153284671</v>
      </c>
    </row>
    <row r="1298" customHeight="1" spans="1:7">
      <c r="A1298" s="218">
        <v>2299999</v>
      </c>
      <c r="B1298" s="118" t="s">
        <v>1097</v>
      </c>
      <c r="C1298" s="119">
        <v>300</v>
      </c>
      <c r="D1298" s="119">
        <v>1337</v>
      </c>
      <c r="E1298" s="119">
        <v>283</v>
      </c>
      <c r="F1298" s="219">
        <f>E1298/C1298*100</f>
        <v>94.3333333333333</v>
      </c>
      <c r="G1298" s="123">
        <v>0.0328467153284671</v>
      </c>
    </row>
    <row r="1299" customHeight="1" spans="1:7">
      <c r="A1299" s="218">
        <v>232</v>
      </c>
      <c r="B1299" s="220" t="s">
        <v>1098</v>
      </c>
      <c r="C1299" s="119">
        <f>C1306</f>
        <v>14708</v>
      </c>
      <c r="D1299" s="119">
        <f>D1306</f>
        <v>15809</v>
      </c>
      <c r="E1299" s="119">
        <f>SUM(E1300,E1301,E1306)</f>
        <v>7335</v>
      </c>
      <c r="F1299" s="219">
        <f>E1299/C1299*100</f>
        <v>49.8708186021213</v>
      </c>
      <c r="G1299" s="123">
        <v>0.0386576040781648</v>
      </c>
    </row>
    <row r="1300" customHeight="1" spans="1:7">
      <c r="A1300" s="218">
        <v>23201</v>
      </c>
      <c r="B1300" s="220" t="s">
        <v>1099</v>
      </c>
      <c r="C1300" s="119"/>
      <c r="D1300" s="119"/>
      <c r="E1300" s="119">
        <v>0</v>
      </c>
      <c r="F1300" s="219"/>
      <c r="G1300" s="123"/>
    </row>
    <row r="1301" customHeight="1" spans="1:7">
      <c r="A1301" s="218">
        <v>23202</v>
      </c>
      <c r="B1301" s="220" t="s">
        <v>1100</v>
      </c>
      <c r="C1301" s="119"/>
      <c r="D1301" s="119"/>
      <c r="E1301" s="119">
        <f>SUM(E1302:E1305)</f>
        <v>0</v>
      </c>
      <c r="F1301" s="219"/>
      <c r="G1301" s="123"/>
    </row>
    <row r="1302" customHeight="1" spans="1:7">
      <c r="A1302" s="218">
        <v>2320201</v>
      </c>
      <c r="B1302" s="118" t="s">
        <v>1101</v>
      </c>
      <c r="C1302" s="119"/>
      <c r="D1302" s="119"/>
      <c r="E1302" s="119">
        <v>0</v>
      </c>
      <c r="F1302" s="219"/>
      <c r="G1302" s="123"/>
    </row>
    <row r="1303" customHeight="1" spans="1:7">
      <c r="A1303" s="218">
        <v>2320202</v>
      </c>
      <c r="B1303" s="118" t="s">
        <v>1102</v>
      </c>
      <c r="C1303" s="119"/>
      <c r="D1303" s="119"/>
      <c r="E1303" s="119">
        <v>0</v>
      </c>
      <c r="F1303" s="219"/>
      <c r="G1303" s="123"/>
    </row>
    <row r="1304" customHeight="1" spans="1:7">
      <c r="A1304" s="218">
        <v>2320203</v>
      </c>
      <c r="B1304" s="118" t="s">
        <v>1103</v>
      </c>
      <c r="C1304" s="119"/>
      <c r="D1304" s="119"/>
      <c r="E1304" s="119">
        <v>0</v>
      </c>
      <c r="F1304" s="219"/>
      <c r="G1304" s="123"/>
    </row>
    <row r="1305" customHeight="1" spans="1:7">
      <c r="A1305" s="218">
        <v>2320299</v>
      </c>
      <c r="B1305" s="118" t="s">
        <v>1104</v>
      </c>
      <c r="C1305" s="119"/>
      <c r="D1305" s="119"/>
      <c r="E1305" s="119">
        <v>0</v>
      </c>
      <c r="F1305" s="219"/>
      <c r="G1305" s="123"/>
    </row>
    <row r="1306" customHeight="1" spans="1:7">
      <c r="A1306" s="218">
        <v>23203</v>
      </c>
      <c r="B1306" s="220" t="s">
        <v>1105</v>
      </c>
      <c r="C1306" s="119">
        <f>SUM(C1307:C1310)</f>
        <v>14708</v>
      </c>
      <c r="D1306" s="119">
        <f>SUM(D1307:D1310)</f>
        <v>15809</v>
      </c>
      <c r="E1306" s="119">
        <f>SUM(E1307:E1310)</f>
        <v>7335</v>
      </c>
      <c r="F1306" s="219">
        <f>E1306/C1306*100</f>
        <v>49.8708186021213</v>
      </c>
      <c r="G1306" s="123">
        <v>0.0386576040781648</v>
      </c>
    </row>
    <row r="1307" customHeight="1" spans="1:7">
      <c r="A1307" s="218">
        <v>2320301</v>
      </c>
      <c r="B1307" s="118" t="s">
        <v>1106</v>
      </c>
      <c r="C1307" s="119">
        <v>14708</v>
      </c>
      <c r="D1307" s="119">
        <v>15809</v>
      </c>
      <c r="E1307" s="119">
        <v>7335</v>
      </c>
      <c r="F1307" s="219">
        <f>E1307/C1307*100</f>
        <v>49.8708186021213</v>
      </c>
      <c r="G1307" s="123">
        <v>0.0386576040781648</v>
      </c>
    </row>
    <row r="1308" customHeight="1" spans="1:7">
      <c r="A1308" s="218">
        <v>2320302</v>
      </c>
      <c r="B1308" s="118" t="s">
        <v>1107</v>
      </c>
      <c r="C1308" s="119"/>
      <c r="D1308" s="119"/>
      <c r="E1308" s="119">
        <v>0</v>
      </c>
      <c r="F1308" s="219"/>
      <c r="G1308" s="123"/>
    </row>
    <row r="1309" customHeight="1" spans="1:7">
      <c r="A1309" s="218">
        <v>2320303</v>
      </c>
      <c r="B1309" s="118" t="s">
        <v>1108</v>
      </c>
      <c r="C1309" s="119"/>
      <c r="D1309" s="119"/>
      <c r="E1309" s="119">
        <v>0</v>
      </c>
      <c r="F1309" s="219"/>
      <c r="G1309" s="123"/>
    </row>
    <row r="1310" customHeight="1" spans="1:7">
      <c r="A1310" s="218">
        <v>2320399</v>
      </c>
      <c r="B1310" s="118" t="s">
        <v>1109</v>
      </c>
      <c r="C1310" s="119"/>
      <c r="D1310" s="119"/>
      <c r="E1310" s="119">
        <v>0</v>
      </c>
      <c r="F1310" s="219"/>
      <c r="G1310" s="123"/>
    </row>
    <row r="1311" customHeight="1" spans="1:7">
      <c r="A1311" s="218">
        <v>233</v>
      </c>
      <c r="B1311" s="220" t="s">
        <v>1110</v>
      </c>
      <c r="C1311" s="119"/>
      <c r="D1311" s="119">
        <f>D1312</f>
        <v>0</v>
      </c>
      <c r="E1311" s="119">
        <f>E1312+E1313+E1314</f>
        <v>0</v>
      </c>
      <c r="F1311" s="219"/>
      <c r="G1311" s="123"/>
    </row>
    <row r="1312" customHeight="1" spans="1:7">
      <c r="A1312" s="218">
        <v>23301</v>
      </c>
      <c r="B1312" s="220" t="s">
        <v>1111</v>
      </c>
      <c r="C1312" s="119"/>
      <c r="D1312" s="119"/>
      <c r="E1312" s="119">
        <v>0</v>
      </c>
      <c r="F1312" s="219"/>
      <c r="G1312" s="123"/>
    </row>
    <row r="1313" customHeight="1" spans="1:7">
      <c r="A1313" s="218">
        <v>23302</v>
      </c>
      <c r="B1313" s="220" t="s">
        <v>1112</v>
      </c>
      <c r="C1313" s="119"/>
      <c r="D1313" s="119"/>
      <c r="E1313" s="119">
        <v>0</v>
      </c>
      <c r="F1313" s="219"/>
      <c r="G1313" s="123"/>
    </row>
    <row r="1314" customHeight="1" spans="1:7">
      <c r="A1314" s="218">
        <v>23303</v>
      </c>
      <c r="B1314" s="220" t="s">
        <v>1113</v>
      </c>
      <c r="C1314" s="119"/>
      <c r="D1314" s="119"/>
      <c r="E1314" s="119">
        <v>0</v>
      </c>
      <c r="F1314" s="219"/>
      <c r="G1314" s="123"/>
    </row>
    <row r="1315" customHeight="1" spans="1:7">
      <c r="A1315" s="224"/>
      <c r="G1315" s="224"/>
    </row>
  </sheetData>
  <autoFilter ref="A4:F1314">
    <extLst/>
  </autoFilter>
  <mergeCells count="1">
    <mergeCell ref="A2:G2"/>
  </mergeCells>
  <pageMargins left="0.751388888888889" right="0.751388888888889" top="0.66875" bottom="1" header="0" footer="0"/>
  <pageSetup paperSize="1" fitToHeight="0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3"/>
  <sheetViews>
    <sheetView showGridLines="0" showZeros="0" workbookViewId="0">
      <selection activeCell="C20" sqref="C20"/>
    </sheetView>
  </sheetViews>
  <sheetFormatPr defaultColWidth="12.1833333333333" defaultRowHeight="15.55" customHeight="1" outlineLevelCol="6"/>
  <cols>
    <col min="1" max="1" width="8.625" style="1" customWidth="1"/>
    <col min="2" max="2" width="21.125" style="77" customWidth="1"/>
    <col min="3" max="5" width="12.125" style="1" customWidth="1"/>
    <col min="6" max="7" width="12.1833333333333" style="196" customWidth="1"/>
    <col min="8" max="236" width="12.1833333333333" style="1" customWidth="1"/>
    <col min="237" max="16364" width="12.1833333333333" style="1"/>
  </cols>
  <sheetData>
    <row r="1" customHeight="1" spans="1:1">
      <c r="A1" s="1" t="s">
        <v>1114</v>
      </c>
    </row>
    <row r="2" ht="34.5" customHeight="1" spans="1:7">
      <c r="A2" s="155" t="s">
        <v>1115</v>
      </c>
      <c r="B2" s="197"/>
      <c r="C2" s="155"/>
      <c r="D2" s="155"/>
      <c r="E2" s="155"/>
      <c r="F2" s="155"/>
      <c r="G2" s="198"/>
    </row>
    <row r="3" ht="17" customHeight="1" spans="1:7">
      <c r="A3" s="4"/>
      <c r="B3" s="199"/>
      <c r="C3" s="4"/>
      <c r="D3" s="4"/>
      <c r="E3" s="4"/>
      <c r="G3" s="200" t="s">
        <v>22</v>
      </c>
    </row>
    <row r="4" ht="30" customHeight="1" spans="1:7">
      <c r="A4" s="201" t="s">
        <v>1116</v>
      </c>
      <c r="B4" s="202" t="s">
        <v>98</v>
      </c>
      <c r="C4" s="201" t="s">
        <v>24</v>
      </c>
      <c r="D4" s="201" t="s">
        <v>25</v>
      </c>
      <c r="E4" s="201" t="s">
        <v>26</v>
      </c>
      <c r="F4" s="203" t="s">
        <v>27</v>
      </c>
      <c r="G4" s="203" t="s">
        <v>28</v>
      </c>
    </row>
    <row r="5" ht="16.95" customHeight="1" spans="1:7">
      <c r="A5" s="204"/>
      <c r="B5" s="205" t="s">
        <v>99</v>
      </c>
      <c r="C5" s="206">
        <v>256874</v>
      </c>
      <c r="D5" s="206">
        <v>256874</v>
      </c>
      <c r="E5" s="206">
        <v>188596</v>
      </c>
      <c r="F5" s="207">
        <f t="shared" ref="F5:F17" si="0">E5/D5</f>
        <v>0.73419653215195</v>
      </c>
      <c r="G5" s="207">
        <v>-0.354205117844657</v>
      </c>
    </row>
    <row r="6" ht="16.95" customHeight="1" spans="1:7">
      <c r="A6" s="204">
        <v>501</v>
      </c>
      <c r="B6" s="205" t="s">
        <v>1117</v>
      </c>
      <c r="C6" s="206">
        <v>127506</v>
      </c>
      <c r="D6" s="206">
        <v>127506</v>
      </c>
      <c r="E6" s="206">
        <v>74111</v>
      </c>
      <c r="F6" s="207">
        <f t="shared" si="0"/>
        <v>0.581235392844258</v>
      </c>
      <c r="G6" s="207">
        <v>-0.26340532535557</v>
      </c>
    </row>
    <row r="7" ht="16.95" customHeight="1" spans="1:7">
      <c r="A7" s="204">
        <v>50101</v>
      </c>
      <c r="B7" s="205" t="s">
        <v>1118</v>
      </c>
      <c r="C7" s="206">
        <v>81889</v>
      </c>
      <c r="D7" s="206">
        <v>81889</v>
      </c>
      <c r="E7" s="206">
        <v>51196</v>
      </c>
      <c r="F7" s="207">
        <f t="shared" si="0"/>
        <v>0.625187754155015</v>
      </c>
      <c r="G7" s="207">
        <v>-0.364506398877869</v>
      </c>
    </row>
    <row r="8" ht="16.95" customHeight="1" spans="1:7">
      <c r="A8" s="204">
        <v>50102</v>
      </c>
      <c r="B8" s="205" t="s">
        <v>1119</v>
      </c>
      <c r="C8" s="206">
        <v>21913</v>
      </c>
      <c r="D8" s="206">
        <v>21913</v>
      </c>
      <c r="E8" s="206">
        <v>7795</v>
      </c>
      <c r="F8" s="207">
        <f t="shared" si="0"/>
        <v>0.355724912152603</v>
      </c>
      <c r="G8" s="207">
        <v>-0.176265454929726</v>
      </c>
    </row>
    <row r="9" ht="16.95" customHeight="1" spans="1:7">
      <c r="A9" s="204">
        <v>50103</v>
      </c>
      <c r="B9" s="205" t="s">
        <v>1120</v>
      </c>
      <c r="C9" s="206">
        <v>6179</v>
      </c>
      <c r="D9" s="206">
        <v>6179</v>
      </c>
      <c r="E9" s="206">
        <v>3490</v>
      </c>
      <c r="F9" s="207">
        <f t="shared" si="0"/>
        <v>0.564816313319307</v>
      </c>
      <c r="G9" s="207">
        <v>13.7881355932203</v>
      </c>
    </row>
    <row r="10" ht="16.95" customHeight="1" spans="1:7">
      <c r="A10" s="204">
        <v>50199</v>
      </c>
      <c r="B10" s="205" t="s">
        <v>1121</v>
      </c>
      <c r="C10" s="206">
        <v>17525</v>
      </c>
      <c r="D10" s="206">
        <v>17525</v>
      </c>
      <c r="E10" s="206">
        <v>11630</v>
      </c>
      <c r="F10" s="207">
        <f t="shared" si="0"/>
        <v>0.663623395149786</v>
      </c>
      <c r="G10" s="207">
        <v>0.12334589008017</v>
      </c>
    </row>
    <row r="11" ht="16.95" customHeight="1" spans="1:7">
      <c r="A11" s="204">
        <v>502</v>
      </c>
      <c r="B11" s="205" t="s">
        <v>1122</v>
      </c>
      <c r="C11" s="206">
        <v>16188</v>
      </c>
      <c r="D11" s="206">
        <v>16188</v>
      </c>
      <c r="E11" s="206">
        <v>11792</v>
      </c>
      <c r="F11" s="207">
        <f t="shared" si="0"/>
        <v>0.728440820360761</v>
      </c>
      <c r="G11" s="207">
        <v>-0.818534363362162</v>
      </c>
    </row>
    <row r="12" customHeight="1" spans="1:7">
      <c r="A12" s="204">
        <v>50201</v>
      </c>
      <c r="B12" s="205" t="s">
        <v>1123</v>
      </c>
      <c r="C12" s="206">
        <v>6286</v>
      </c>
      <c r="D12" s="206">
        <v>6286</v>
      </c>
      <c r="E12" s="206">
        <v>7091</v>
      </c>
      <c r="F12" s="207">
        <f t="shared" si="0"/>
        <v>1.12806236080178</v>
      </c>
      <c r="G12" s="207">
        <v>-0.625567641778435</v>
      </c>
    </row>
    <row r="13" customHeight="1" spans="1:7">
      <c r="A13" s="204">
        <v>50202</v>
      </c>
      <c r="B13" s="205" t="s">
        <v>1124</v>
      </c>
      <c r="C13" s="206">
        <v>14</v>
      </c>
      <c r="D13" s="206">
        <v>14</v>
      </c>
      <c r="E13" s="206">
        <v>29</v>
      </c>
      <c r="F13" s="207">
        <f t="shared" si="0"/>
        <v>2.07142857142857</v>
      </c>
      <c r="G13" s="207">
        <v>-0.956127080181543</v>
      </c>
    </row>
    <row r="14" ht="16.95" customHeight="1" spans="1:7">
      <c r="A14" s="204">
        <v>50203</v>
      </c>
      <c r="B14" s="205" t="s">
        <v>1125</v>
      </c>
      <c r="C14" s="206">
        <v>72</v>
      </c>
      <c r="D14" s="206">
        <v>72</v>
      </c>
      <c r="E14" s="206">
        <v>65</v>
      </c>
      <c r="F14" s="207">
        <f t="shared" si="0"/>
        <v>0.902777777777778</v>
      </c>
      <c r="G14" s="207">
        <v>-0.912398921832884</v>
      </c>
    </row>
    <row r="15" ht="16.95" customHeight="1" spans="1:7">
      <c r="A15" s="204">
        <v>50204</v>
      </c>
      <c r="B15" s="205" t="s">
        <v>1126</v>
      </c>
      <c r="C15" s="206">
        <v>16</v>
      </c>
      <c r="D15" s="206">
        <v>16</v>
      </c>
      <c r="E15" s="206">
        <v>25</v>
      </c>
      <c r="F15" s="207">
        <f t="shared" si="0"/>
        <v>1.5625</v>
      </c>
      <c r="G15" s="207">
        <v>-0.927113702623907</v>
      </c>
    </row>
    <row r="16" ht="16.95" customHeight="1" spans="1:7">
      <c r="A16" s="204">
        <v>50205</v>
      </c>
      <c r="B16" s="205" t="s">
        <v>1127</v>
      </c>
      <c r="C16" s="206">
        <v>184</v>
      </c>
      <c r="D16" s="206">
        <v>184</v>
      </c>
      <c r="E16" s="206">
        <v>508</v>
      </c>
      <c r="F16" s="207">
        <f t="shared" si="0"/>
        <v>2.76086956521739</v>
      </c>
      <c r="G16" s="207">
        <v>-0.926023008591816</v>
      </c>
    </row>
    <row r="17" ht="16.95" customHeight="1" spans="1:7">
      <c r="A17" s="204">
        <v>50206</v>
      </c>
      <c r="B17" s="205" t="s">
        <v>1128</v>
      </c>
      <c r="C17" s="206">
        <v>183</v>
      </c>
      <c r="D17" s="206">
        <v>183</v>
      </c>
      <c r="E17" s="206">
        <v>120</v>
      </c>
      <c r="F17" s="207">
        <f t="shared" si="0"/>
        <v>0.655737704918033</v>
      </c>
      <c r="G17" s="207">
        <v>-0.408866995073892</v>
      </c>
    </row>
    <row r="18" ht="16.95" customHeight="1" spans="1:7">
      <c r="A18" s="204">
        <v>50207</v>
      </c>
      <c r="B18" s="205" t="s">
        <v>1129</v>
      </c>
      <c r="C18" s="206"/>
      <c r="D18" s="206"/>
      <c r="E18" s="206">
        <v>0</v>
      </c>
      <c r="F18" s="207"/>
      <c r="G18" s="207"/>
    </row>
    <row r="19" ht="16.95" customHeight="1" spans="1:7">
      <c r="A19" s="204">
        <v>50208</v>
      </c>
      <c r="B19" s="205" t="s">
        <v>1130</v>
      </c>
      <c r="C19" s="206">
        <v>292</v>
      </c>
      <c r="D19" s="206">
        <v>292</v>
      </c>
      <c r="E19" s="206">
        <v>315</v>
      </c>
      <c r="F19" s="207">
        <f>E19/D19</f>
        <v>1.07876712328767</v>
      </c>
      <c r="G19" s="207">
        <v>0.0465116279069768</v>
      </c>
    </row>
    <row r="20" ht="16.95" customHeight="1" spans="1:7">
      <c r="A20" s="204">
        <v>50209</v>
      </c>
      <c r="B20" s="205" t="s">
        <v>1131</v>
      </c>
      <c r="C20" s="206">
        <v>90</v>
      </c>
      <c r="D20" s="206">
        <v>90</v>
      </c>
      <c r="E20" s="206">
        <v>177</v>
      </c>
      <c r="F20" s="207">
        <f>E20/D20</f>
        <v>1.96666666666667</v>
      </c>
      <c r="G20" s="207">
        <v>-0.814270724029381</v>
      </c>
    </row>
    <row r="21" ht="16.95" customHeight="1" spans="1:7">
      <c r="A21" s="204">
        <v>50299</v>
      </c>
      <c r="B21" s="205" t="s">
        <v>1132</v>
      </c>
      <c r="C21" s="206">
        <v>9051</v>
      </c>
      <c r="D21" s="206">
        <v>9051</v>
      </c>
      <c r="E21" s="206">
        <v>3462</v>
      </c>
      <c r="F21" s="207">
        <f>E21/D21</f>
        <v>0.38249917136228</v>
      </c>
      <c r="G21" s="207">
        <v>-0.903763829432368</v>
      </c>
    </row>
    <row r="22" ht="16.95" customHeight="1" spans="1:7">
      <c r="A22" s="204">
        <v>503</v>
      </c>
      <c r="B22" s="205" t="s">
        <v>1133</v>
      </c>
      <c r="C22" s="206"/>
      <c r="D22" s="206"/>
      <c r="E22" s="206">
        <v>1116</v>
      </c>
      <c r="F22" s="207"/>
      <c r="G22" s="207"/>
    </row>
    <row r="23" ht="16.95" customHeight="1" spans="1:7">
      <c r="A23" s="204">
        <v>50301</v>
      </c>
      <c r="B23" s="205" t="s">
        <v>1134</v>
      </c>
      <c r="C23" s="206">
        <v>0</v>
      </c>
      <c r="D23" s="206">
        <v>0</v>
      </c>
      <c r="E23" s="206">
        <v>0</v>
      </c>
      <c r="F23" s="207"/>
      <c r="G23" s="207"/>
    </row>
    <row r="24" ht="16.95" customHeight="1" spans="1:7">
      <c r="A24" s="204">
        <v>50302</v>
      </c>
      <c r="B24" s="205" t="s">
        <v>1135</v>
      </c>
      <c r="C24" s="206">
        <v>0</v>
      </c>
      <c r="D24" s="206">
        <v>0</v>
      </c>
      <c r="E24" s="206">
        <v>9</v>
      </c>
      <c r="F24" s="207"/>
      <c r="G24" s="207"/>
    </row>
    <row r="25" ht="16.95" customHeight="1" spans="1:7">
      <c r="A25" s="204">
        <v>50303</v>
      </c>
      <c r="B25" s="205" t="s">
        <v>1136</v>
      </c>
      <c r="C25" s="206">
        <v>0</v>
      </c>
      <c r="D25" s="206">
        <v>0</v>
      </c>
      <c r="E25" s="206">
        <v>1</v>
      </c>
      <c r="F25" s="207"/>
      <c r="G25" s="207"/>
    </row>
    <row r="26" ht="16.95" customHeight="1" spans="1:7">
      <c r="A26" s="204">
        <v>50305</v>
      </c>
      <c r="B26" s="205" t="s">
        <v>1137</v>
      </c>
      <c r="C26" s="206">
        <v>0</v>
      </c>
      <c r="D26" s="206">
        <v>0</v>
      </c>
      <c r="E26" s="206">
        <v>0</v>
      </c>
      <c r="F26" s="207"/>
      <c r="G26" s="207"/>
    </row>
    <row r="27" ht="16.95" customHeight="1" spans="1:7">
      <c r="A27" s="204">
        <v>50306</v>
      </c>
      <c r="B27" s="205" t="s">
        <v>1138</v>
      </c>
      <c r="C27" s="206">
        <v>0</v>
      </c>
      <c r="D27" s="206">
        <v>0</v>
      </c>
      <c r="E27" s="206">
        <v>365</v>
      </c>
      <c r="F27" s="207"/>
      <c r="G27" s="207"/>
    </row>
    <row r="28" ht="16.95" customHeight="1" spans="1:7">
      <c r="A28" s="204">
        <v>50307</v>
      </c>
      <c r="B28" s="205" t="s">
        <v>1139</v>
      </c>
      <c r="C28" s="206">
        <v>0</v>
      </c>
      <c r="D28" s="206">
        <v>0</v>
      </c>
      <c r="E28" s="206">
        <v>0</v>
      </c>
      <c r="F28" s="207"/>
      <c r="G28" s="207"/>
    </row>
    <row r="29" ht="16.95" customHeight="1" spans="1:7">
      <c r="A29" s="204">
        <v>50399</v>
      </c>
      <c r="B29" s="205" t="s">
        <v>1140</v>
      </c>
      <c r="C29" s="206"/>
      <c r="D29" s="206"/>
      <c r="E29" s="206">
        <v>741</v>
      </c>
      <c r="F29" s="207"/>
      <c r="G29" s="207"/>
    </row>
    <row r="30" ht="16.95" customHeight="1" spans="1:7">
      <c r="A30" s="204">
        <v>504</v>
      </c>
      <c r="B30" s="205" t="s">
        <v>1141</v>
      </c>
      <c r="C30" s="206">
        <v>0</v>
      </c>
      <c r="D30" s="206">
        <v>0</v>
      </c>
      <c r="E30" s="206">
        <v>0</v>
      </c>
      <c r="F30" s="207"/>
      <c r="G30" s="207"/>
    </row>
    <row r="31" ht="16.95" customHeight="1" spans="1:7">
      <c r="A31" s="204">
        <v>50401</v>
      </c>
      <c r="B31" s="205" t="s">
        <v>1134</v>
      </c>
      <c r="C31" s="206">
        <v>0</v>
      </c>
      <c r="D31" s="206">
        <v>0</v>
      </c>
      <c r="E31" s="206">
        <v>0</v>
      </c>
      <c r="F31" s="207"/>
      <c r="G31" s="207"/>
    </row>
    <row r="32" ht="16.95" customHeight="1" spans="1:7">
      <c r="A32" s="204">
        <v>50402</v>
      </c>
      <c r="B32" s="205" t="s">
        <v>1135</v>
      </c>
      <c r="C32" s="206">
        <v>0</v>
      </c>
      <c r="D32" s="206">
        <v>0</v>
      </c>
      <c r="E32" s="206">
        <v>0</v>
      </c>
      <c r="F32" s="207"/>
      <c r="G32" s="207"/>
    </row>
    <row r="33" ht="16.95" customHeight="1" spans="1:7">
      <c r="A33" s="204">
        <v>50403</v>
      </c>
      <c r="B33" s="205" t="s">
        <v>1136</v>
      </c>
      <c r="C33" s="206">
        <v>0</v>
      </c>
      <c r="D33" s="206">
        <v>0</v>
      </c>
      <c r="E33" s="206">
        <v>0</v>
      </c>
      <c r="F33" s="207"/>
      <c r="G33" s="207"/>
    </row>
    <row r="34" ht="16.95" customHeight="1" spans="1:7">
      <c r="A34" s="204">
        <v>50404</v>
      </c>
      <c r="B34" s="205" t="s">
        <v>1138</v>
      </c>
      <c r="C34" s="206">
        <v>0</v>
      </c>
      <c r="D34" s="206">
        <v>0</v>
      </c>
      <c r="E34" s="206">
        <v>0</v>
      </c>
      <c r="F34" s="207"/>
      <c r="G34" s="207"/>
    </row>
    <row r="35" ht="16.95" customHeight="1" spans="1:7">
      <c r="A35" s="204">
        <v>50405</v>
      </c>
      <c r="B35" s="205" t="s">
        <v>1139</v>
      </c>
      <c r="C35" s="206">
        <v>0</v>
      </c>
      <c r="D35" s="206">
        <v>0</v>
      </c>
      <c r="E35" s="206">
        <v>0</v>
      </c>
      <c r="F35" s="207"/>
      <c r="G35" s="207"/>
    </row>
    <row r="36" ht="16.95" customHeight="1" spans="1:7">
      <c r="A36" s="204">
        <v>50499</v>
      </c>
      <c r="B36" s="205" t="s">
        <v>1140</v>
      </c>
      <c r="C36" s="206">
        <v>0</v>
      </c>
      <c r="D36" s="206">
        <v>0</v>
      </c>
      <c r="E36" s="206">
        <v>0</v>
      </c>
      <c r="F36" s="207"/>
      <c r="G36" s="207"/>
    </row>
    <row r="37" ht="16.95" customHeight="1" spans="1:7">
      <c r="A37" s="204">
        <v>505</v>
      </c>
      <c r="B37" s="205" t="s">
        <v>1142</v>
      </c>
      <c r="C37" s="206">
        <v>83120</v>
      </c>
      <c r="D37" s="206">
        <v>83120</v>
      </c>
      <c r="E37" s="206">
        <v>88355</v>
      </c>
      <c r="F37" s="207">
        <f t="shared" ref="F37:F40" si="1">E37/D37</f>
        <v>1.0629812319538</v>
      </c>
      <c r="G37" s="207">
        <v>0.0860159543739323</v>
      </c>
    </row>
    <row r="38" ht="16.95" customHeight="1" spans="1:7">
      <c r="A38" s="204">
        <v>50501</v>
      </c>
      <c r="B38" s="205" t="s">
        <v>1143</v>
      </c>
      <c r="C38" s="206">
        <v>71581</v>
      </c>
      <c r="D38" s="206">
        <v>71581</v>
      </c>
      <c r="E38" s="206">
        <v>78533</v>
      </c>
      <c r="F38" s="207">
        <f t="shared" si="1"/>
        <v>1.0971207443316</v>
      </c>
      <c r="G38" s="207">
        <v>0.353177338203873</v>
      </c>
    </row>
    <row r="39" ht="16.95" customHeight="1" spans="1:7">
      <c r="A39" s="204">
        <v>50502</v>
      </c>
      <c r="B39" s="205" t="s">
        <v>1144</v>
      </c>
      <c r="C39" s="206">
        <v>11539</v>
      </c>
      <c r="D39" s="206">
        <v>11539</v>
      </c>
      <c r="E39" s="206">
        <v>9822</v>
      </c>
      <c r="F39" s="207">
        <f t="shared" si="1"/>
        <v>0.851200277320392</v>
      </c>
      <c r="G39" s="207">
        <v>-0.571932882981042</v>
      </c>
    </row>
    <row r="40" ht="16.95" customHeight="1" spans="1:7">
      <c r="A40" s="204">
        <v>50599</v>
      </c>
      <c r="B40" s="205" t="s">
        <v>1145</v>
      </c>
      <c r="C40" s="206">
        <v>0</v>
      </c>
      <c r="D40" s="206">
        <v>0</v>
      </c>
      <c r="E40" s="206">
        <v>0</v>
      </c>
      <c r="F40" s="207"/>
      <c r="G40" s="207">
        <v>-1</v>
      </c>
    </row>
    <row r="41" ht="16.95" customHeight="1" spans="1:7">
      <c r="A41" s="204">
        <v>506</v>
      </c>
      <c r="B41" s="205" t="s">
        <v>1146</v>
      </c>
      <c r="C41" s="206">
        <v>0</v>
      </c>
      <c r="D41" s="206">
        <v>0</v>
      </c>
      <c r="E41" s="206">
        <v>1787</v>
      </c>
      <c r="F41" s="207"/>
      <c r="G41" s="207"/>
    </row>
    <row r="42" ht="16.95" customHeight="1" spans="1:7">
      <c r="A42" s="204">
        <v>50601</v>
      </c>
      <c r="B42" s="205" t="s">
        <v>1147</v>
      </c>
      <c r="C42" s="206">
        <v>0</v>
      </c>
      <c r="D42" s="206">
        <v>0</v>
      </c>
      <c r="E42" s="206">
        <v>1787</v>
      </c>
      <c r="F42" s="207"/>
      <c r="G42" s="207"/>
    </row>
    <row r="43" ht="16.95" customHeight="1" spans="1:7">
      <c r="A43" s="204">
        <v>50602</v>
      </c>
      <c r="B43" s="205" t="s">
        <v>1148</v>
      </c>
      <c r="C43" s="206">
        <v>0</v>
      </c>
      <c r="D43" s="206">
        <v>0</v>
      </c>
      <c r="E43" s="206">
        <v>0</v>
      </c>
      <c r="F43" s="207"/>
      <c r="G43" s="207"/>
    </row>
    <row r="44" ht="16.95" customHeight="1" spans="1:7">
      <c r="A44" s="204">
        <v>507</v>
      </c>
      <c r="B44" s="205" t="s">
        <v>1149</v>
      </c>
      <c r="C44" s="206"/>
      <c r="D44" s="206"/>
      <c r="E44" s="206">
        <v>0</v>
      </c>
      <c r="F44" s="207"/>
      <c r="G44" s="207"/>
    </row>
    <row r="45" ht="16.95" customHeight="1" spans="1:7">
      <c r="A45" s="204">
        <v>50701</v>
      </c>
      <c r="B45" s="205" t="s">
        <v>1150</v>
      </c>
      <c r="C45" s="206">
        <v>0</v>
      </c>
      <c r="D45" s="206">
        <v>0</v>
      </c>
      <c r="E45" s="206">
        <v>0</v>
      </c>
      <c r="F45" s="207"/>
      <c r="G45" s="207"/>
    </row>
    <row r="46" ht="16.95" customHeight="1" spans="1:7">
      <c r="A46" s="204">
        <v>50702</v>
      </c>
      <c r="B46" s="205" t="s">
        <v>1151</v>
      </c>
      <c r="C46" s="206">
        <v>0</v>
      </c>
      <c r="D46" s="206">
        <v>0</v>
      </c>
      <c r="E46" s="206">
        <v>0</v>
      </c>
      <c r="F46" s="207"/>
      <c r="G46" s="207"/>
    </row>
    <row r="47" ht="16.95" customHeight="1" spans="1:7">
      <c r="A47" s="204">
        <v>50799</v>
      </c>
      <c r="B47" s="205" t="s">
        <v>1152</v>
      </c>
      <c r="C47" s="206"/>
      <c r="D47" s="206"/>
      <c r="E47" s="206">
        <v>0</v>
      </c>
      <c r="F47" s="207"/>
      <c r="G47" s="207"/>
    </row>
    <row r="48" ht="16.95" customHeight="1" spans="1:7">
      <c r="A48" s="204">
        <v>508</v>
      </c>
      <c r="B48" s="205" t="s">
        <v>1153</v>
      </c>
      <c r="C48" s="206">
        <v>0</v>
      </c>
      <c r="D48" s="206">
        <v>0</v>
      </c>
      <c r="E48" s="206">
        <v>0</v>
      </c>
      <c r="F48" s="207"/>
      <c r="G48" s="207"/>
    </row>
    <row r="49" ht="16.95" customHeight="1" spans="1:7">
      <c r="A49" s="204">
        <v>50803</v>
      </c>
      <c r="B49" s="205" t="s">
        <v>1154</v>
      </c>
      <c r="C49" s="206">
        <v>0</v>
      </c>
      <c r="D49" s="206">
        <v>0</v>
      </c>
      <c r="E49" s="206">
        <v>0</v>
      </c>
      <c r="F49" s="207"/>
      <c r="G49" s="207"/>
    </row>
    <row r="50" ht="16.95" customHeight="1" spans="1:7">
      <c r="A50" s="204">
        <v>50804</v>
      </c>
      <c r="B50" s="205" t="s">
        <v>1155</v>
      </c>
      <c r="C50" s="206">
        <v>0</v>
      </c>
      <c r="D50" s="206">
        <v>0</v>
      </c>
      <c r="E50" s="206">
        <v>0</v>
      </c>
      <c r="F50" s="207"/>
      <c r="G50" s="207"/>
    </row>
    <row r="51" ht="16.95" customHeight="1" spans="1:7">
      <c r="A51" s="204">
        <v>50805</v>
      </c>
      <c r="B51" s="205" t="s">
        <v>1156</v>
      </c>
      <c r="C51" s="206"/>
      <c r="D51" s="206"/>
      <c r="E51" s="206"/>
      <c r="F51" s="207"/>
      <c r="G51" s="207"/>
    </row>
    <row r="52" ht="16.95" customHeight="1" spans="1:7">
      <c r="A52" s="204">
        <v>50899</v>
      </c>
      <c r="B52" s="205" t="s">
        <v>1157</v>
      </c>
      <c r="C52" s="206"/>
      <c r="D52" s="206"/>
      <c r="E52" s="206"/>
      <c r="F52" s="207"/>
      <c r="G52" s="207"/>
    </row>
    <row r="53" ht="16.95" customHeight="1" spans="1:7">
      <c r="A53" s="204">
        <v>509</v>
      </c>
      <c r="B53" s="205" t="s">
        <v>1158</v>
      </c>
      <c r="C53" s="206">
        <v>30060</v>
      </c>
      <c r="D53" s="206">
        <v>30060</v>
      </c>
      <c r="E53" s="206">
        <v>10927</v>
      </c>
      <c r="F53" s="207">
        <f t="shared" ref="F53:F58" si="2">E53/D53</f>
        <v>0.363506320691949</v>
      </c>
      <c r="G53" s="207">
        <v>-0.757635577242985</v>
      </c>
    </row>
    <row r="54" ht="16.95" customHeight="1" spans="1:7">
      <c r="A54" s="204">
        <v>50901</v>
      </c>
      <c r="B54" s="205" t="s">
        <v>1159</v>
      </c>
      <c r="C54" s="206">
        <v>11425</v>
      </c>
      <c r="D54" s="206">
        <v>11425</v>
      </c>
      <c r="E54" s="206">
        <v>2528</v>
      </c>
      <c r="F54" s="207"/>
      <c r="G54" s="207"/>
    </row>
    <row r="55" ht="16.95" customHeight="1" spans="1:7">
      <c r="A55" s="204">
        <v>50902</v>
      </c>
      <c r="B55" s="205" t="s">
        <v>1160</v>
      </c>
      <c r="C55" s="206">
        <v>4200</v>
      </c>
      <c r="D55" s="206">
        <v>4200</v>
      </c>
      <c r="E55" s="206">
        <v>1578</v>
      </c>
      <c r="F55" s="207">
        <f t="shared" si="2"/>
        <v>0.375714285714286</v>
      </c>
      <c r="G55" s="207">
        <v>-0.50236518448439</v>
      </c>
    </row>
    <row r="56" ht="16.95" customHeight="1" spans="1:7">
      <c r="A56" s="204">
        <v>50903</v>
      </c>
      <c r="B56" s="205" t="s">
        <v>1161</v>
      </c>
      <c r="C56" s="206">
        <v>8500</v>
      </c>
      <c r="D56" s="206">
        <v>8500</v>
      </c>
      <c r="E56" s="206">
        <v>173</v>
      </c>
      <c r="F56" s="207">
        <f t="shared" si="2"/>
        <v>0.0203529411764706</v>
      </c>
      <c r="G56" s="207">
        <v>-0.917931688804554</v>
      </c>
    </row>
    <row r="57" customHeight="1" spans="1:7">
      <c r="A57" s="204">
        <v>50905</v>
      </c>
      <c r="B57" s="205" t="s">
        <v>1162</v>
      </c>
      <c r="C57" s="206">
        <v>52</v>
      </c>
      <c r="D57" s="206">
        <v>52</v>
      </c>
      <c r="E57" s="206">
        <v>87</v>
      </c>
      <c r="F57" s="207">
        <f t="shared" si="2"/>
        <v>1.67307692307692</v>
      </c>
      <c r="G57" s="207">
        <v>-0.505681818181818</v>
      </c>
    </row>
    <row r="58" customHeight="1" spans="1:7">
      <c r="A58" s="204">
        <v>50999</v>
      </c>
      <c r="B58" s="205" t="s">
        <v>1163</v>
      </c>
      <c r="C58" s="206">
        <v>5883</v>
      </c>
      <c r="D58" s="206">
        <v>5883</v>
      </c>
      <c r="E58" s="206">
        <v>6561</v>
      </c>
      <c r="F58" s="207">
        <f t="shared" si="2"/>
        <v>1.11524732279449</v>
      </c>
      <c r="G58" s="207">
        <v>-0.83444360333081</v>
      </c>
    </row>
    <row r="59" ht="16.95" customHeight="1" spans="1:7">
      <c r="A59" s="204">
        <v>510</v>
      </c>
      <c r="B59" s="205" t="s">
        <v>1164</v>
      </c>
      <c r="C59" s="206">
        <v>0</v>
      </c>
      <c r="D59" s="206">
        <v>0</v>
      </c>
      <c r="E59" s="206">
        <v>0</v>
      </c>
      <c r="F59" s="207"/>
      <c r="G59" s="207"/>
    </row>
    <row r="60" ht="16.95" customHeight="1" spans="1:7">
      <c r="A60" s="204">
        <v>51002</v>
      </c>
      <c r="B60" s="205" t="s">
        <v>1165</v>
      </c>
      <c r="C60" s="206">
        <v>0</v>
      </c>
      <c r="D60" s="206">
        <v>0</v>
      </c>
      <c r="E60" s="206">
        <v>0</v>
      </c>
      <c r="F60" s="207"/>
      <c r="G60" s="207"/>
    </row>
    <row r="61" ht="16.95" customHeight="1" spans="1:7">
      <c r="A61" s="204">
        <v>51003</v>
      </c>
      <c r="B61" s="205" t="s">
        <v>490</v>
      </c>
      <c r="C61" s="206">
        <v>0</v>
      </c>
      <c r="D61" s="206">
        <v>0</v>
      </c>
      <c r="E61" s="206">
        <v>0</v>
      </c>
      <c r="F61" s="207"/>
      <c r="G61" s="207"/>
    </row>
    <row r="62" ht="16.95" customHeight="1" spans="1:7">
      <c r="A62" s="204">
        <v>51004</v>
      </c>
      <c r="B62" s="205" t="s">
        <v>1166</v>
      </c>
      <c r="C62" s="1">
        <v>0</v>
      </c>
      <c r="D62" s="206">
        <v>0</v>
      </c>
      <c r="E62" s="206">
        <v>0</v>
      </c>
      <c r="F62" s="207"/>
      <c r="G62" s="207"/>
    </row>
    <row r="63" ht="16.95" customHeight="1" spans="1:7">
      <c r="A63" s="204">
        <v>511</v>
      </c>
      <c r="B63" s="205" t="s">
        <v>1167</v>
      </c>
      <c r="C63" s="206">
        <v>0</v>
      </c>
      <c r="D63" s="206">
        <v>0</v>
      </c>
      <c r="E63" s="206">
        <v>0</v>
      </c>
      <c r="F63" s="207"/>
      <c r="G63" s="207"/>
    </row>
    <row r="64" ht="16.95" customHeight="1" spans="1:7">
      <c r="A64" s="204">
        <v>51101</v>
      </c>
      <c r="B64" s="205" t="s">
        <v>1168</v>
      </c>
      <c r="C64" s="206">
        <v>0</v>
      </c>
      <c r="D64" s="206">
        <v>0</v>
      </c>
      <c r="E64" s="206">
        <v>0</v>
      </c>
      <c r="F64" s="207"/>
      <c r="G64" s="207"/>
    </row>
    <row r="65" ht="16.95" customHeight="1" spans="1:7">
      <c r="A65" s="204">
        <v>51102</v>
      </c>
      <c r="B65" s="205" t="s">
        <v>1169</v>
      </c>
      <c r="C65" s="206">
        <v>0</v>
      </c>
      <c r="D65" s="206">
        <v>0</v>
      </c>
      <c r="E65" s="206">
        <v>0</v>
      </c>
      <c r="F65" s="207"/>
      <c r="G65" s="207"/>
    </row>
    <row r="66" ht="16.95" customHeight="1" spans="1:7">
      <c r="A66" s="204">
        <v>51103</v>
      </c>
      <c r="B66" s="205" t="s">
        <v>1170</v>
      </c>
      <c r="C66" s="206">
        <v>0</v>
      </c>
      <c r="D66" s="206">
        <v>0</v>
      </c>
      <c r="E66" s="206">
        <v>0</v>
      </c>
      <c r="F66" s="207"/>
      <c r="G66" s="207"/>
    </row>
    <row r="67" ht="16.95" customHeight="1" spans="1:7">
      <c r="A67" s="204">
        <v>51104</v>
      </c>
      <c r="B67" s="205" t="s">
        <v>1171</v>
      </c>
      <c r="C67" s="206"/>
      <c r="D67" s="206"/>
      <c r="E67" s="206">
        <v>0</v>
      </c>
      <c r="F67" s="207"/>
      <c r="G67" s="207"/>
    </row>
    <row r="68" ht="16.95" customHeight="1" spans="1:7">
      <c r="A68" s="204">
        <v>599</v>
      </c>
      <c r="B68" s="205" t="s">
        <v>1172</v>
      </c>
      <c r="C68" s="206"/>
      <c r="D68" s="206"/>
      <c r="E68" s="206">
        <v>508</v>
      </c>
      <c r="F68" s="207"/>
      <c r="G68" s="207"/>
    </row>
    <row r="69" ht="16.95" customHeight="1" spans="1:7">
      <c r="A69" s="204">
        <v>59907</v>
      </c>
      <c r="B69" s="205" t="s">
        <v>1173</v>
      </c>
      <c r="C69" s="206"/>
      <c r="D69" s="206"/>
      <c r="E69" s="206">
        <v>0</v>
      </c>
      <c r="F69" s="207"/>
      <c r="G69" s="207"/>
    </row>
    <row r="70" ht="16.95" customHeight="1" spans="1:7">
      <c r="A70" s="204">
        <v>59908</v>
      </c>
      <c r="B70" s="205" t="s">
        <v>1174</v>
      </c>
      <c r="C70" s="206"/>
      <c r="D70" s="206"/>
      <c r="E70" s="206">
        <v>0</v>
      </c>
      <c r="F70" s="207"/>
      <c r="G70" s="207"/>
    </row>
    <row r="71" customHeight="1" spans="1:7">
      <c r="A71" s="204">
        <v>59909</v>
      </c>
      <c r="B71" s="205" t="s">
        <v>1175</v>
      </c>
      <c r="C71" s="206"/>
      <c r="D71" s="206"/>
      <c r="E71" s="206">
        <v>0</v>
      </c>
      <c r="F71" s="207"/>
      <c r="G71" s="207"/>
    </row>
    <row r="72" customHeight="1" spans="1:7">
      <c r="A72" s="204">
        <v>59910</v>
      </c>
      <c r="B72" s="205" t="s">
        <v>1176</v>
      </c>
      <c r="C72" s="206"/>
      <c r="D72" s="206"/>
      <c r="E72" s="206">
        <v>0</v>
      </c>
      <c r="F72" s="207"/>
      <c r="G72" s="207"/>
    </row>
    <row r="73" customHeight="1" spans="1:7">
      <c r="A73" s="204">
        <v>59999</v>
      </c>
      <c r="B73" s="205" t="s">
        <v>961</v>
      </c>
      <c r="C73" s="208"/>
      <c r="D73" s="208"/>
      <c r="E73" s="206">
        <v>508</v>
      </c>
      <c r="F73" s="209"/>
      <c r="G73" s="209"/>
    </row>
  </sheetData>
  <mergeCells count="1">
    <mergeCell ref="A2:G2"/>
  </mergeCells>
  <pageMargins left="0.751388888888889" right="0.751388888888889" top="0.629861111111111" bottom="1" header="0" footer="0"/>
  <pageSetup paperSize="1" fitToHeight="0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workbookViewId="0">
      <selection activeCell="C20" sqref="C20"/>
    </sheetView>
  </sheetViews>
  <sheetFormatPr defaultColWidth="9" defaultRowHeight="21" customHeight="1" outlineLevelCol="5"/>
  <cols>
    <col min="1" max="1" width="36.375" style="176" customWidth="1"/>
    <col min="2" max="2" width="10.75" customWidth="1"/>
    <col min="3" max="3" width="9.625" style="177" customWidth="1"/>
    <col min="4" max="4" width="9.625" style="178" customWidth="1"/>
    <col min="5" max="5" width="10.625" style="179" customWidth="1"/>
    <col min="6" max="6" width="12.25" style="180" customWidth="1"/>
  </cols>
  <sheetData>
    <row r="1" customHeight="1" spans="1:1">
      <c r="A1" s="176" t="s">
        <v>1177</v>
      </c>
    </row>
    <row r="2" customHeight="1" spans="1:6">
      <c r="A2" s="181" t="s">
        <v>1178</v>
      </c>
      <c r="B2" s="182"/>
      <c r="C2" s="183"/>
      <c r="D2" s="183"/>
      <c r="E2" s="182"/>
      <c r="F2" s="183"/>
    </row>
    <row r="3" customHeight="1" spans="6:6">
      <c r="F3" s="184" t="s">
        <v>22</v>
      </c>
    </row>
    <row r="4" customHeight="1" spans="1:6">
      <c r="A4" s="185" t="s">
        <v>23</v>
      </c>
      <c r="B4" s="186" t="s">
        <v>24</v>
      </c>
      <c r="C4" s="187" t="s">
        <v>25</v>
      </c>
      <c r="D4" s="187" t="s">
        <v>26</v>
      </c>
      <c r="E4" s="188" t="s">
        <v>27</v>
      </c>
      <c r="F4" s="189" t="s">
        <v>28</v>
      </c>
    </row>
    <row r="5" customHeight="1" spans="1:6">
      <c r="A5" s="190" t="s">
        <v>1179</v>
      </c>
      <c r="B5" s="187">
        <v>8694</v>
      </c>
      <c r="C5" s="187">
        <v>8694</v>
      </c>
      <c r="D5" s="187">
        <v>8694</v>
      </c>
      <c r="E5" s="188">
        <f t="shared" ref="E5:E13" si="0">D5/C5</f>
        <v>1</v>
      </c>
      <c r="F5" s="189">
        <v>0</v>
      </c>
    </row>
    <row r="6" customHeight="1" spans="1:6">
      <c r="A6" s="191" t="s">
        <v>1180</v>
      </c>
      <c r="B6" s="192">
        <v>708</v>
      </c>
      <c r="C6" s="192">
        <v>708</v>
      </c>
      <c r="D6" s="192">
        <v>708</v>
      </c>
      <c r="E6" s="193">
        <f t="shared" si="0"/>
        <v>1</v>
      </c>
      <c r="F6" s="194">
        <v>0</v>
      </c>
    </row>
    <row r="7" customHeight="1" spans="1:6">
      <c r="A7" s="191" t="s">
        <v>1181</v>
      </c>
      <c r="B7" s="192">
        <v>856</v>
      </c>
      <c r="C7" s="192">
        <v>856</v>
      </c>
      <c r="D7" s="192">
        <v>856</v>
      </c>
      <c r="E7" s="193">
        <f t="shared" si="0"/>
        <v>1</v>
      </c>
      <c r="F7" s="194">
        <v>0</v>
      </c>
    </row>
    <row r="8" customHeight="1" spans="1:6">
      <c r="A8" s="191" t="s">
        <v>1182</v>
      </c>
      <c r="B8" s="192">
        <v>6056</v>
      </c>
      <c r="C8" s="192">
        <v>6056</v>
      </c>
      <c r="D8" s="192">
        <v>6056</v>
      </c>
      <c r="E8" s="193">
        <f t="shared" si="0"/>
        <v>1</v>
      </c>
      <c r="F8" s="194">
        <v>0</v>
      </c>
    </row>
    <row r="9" customHeight="1" spans="1:6">
      <c r="A9" s="191" t="s">
        <v>1183</v>
      </c>
      <c r="B9" s="192">
        <v>13</v>
      </c>
      <c r="C9" s="192">
        <v>13</v>
      </c>
      <c r="D9" s="192">
        <v>13</v>
      </c>
      <c r="E9" s="193">
        <f t="shared" si="0"/>
        <v>1</v>
      </c>
      <c r="F9" s="194">
        <v>0</v>
      </c>
    </row>
    <row r="10" customHeight="1" spans="1:6">
      <c r="A10" s="191" t="s">
        <v>1184</v>
      </c>
      <c r="B10" s="192"/>
      <c r="C10" s="192"/>
      <c r="D10" s="192">
        <v>0</v>
      </c>
      <c r="E10" s="193"/>
      <c r="F10" s="194"/>
    </row>
    <row r="11" customHeight="1" spans="1:6">
      <c r="A11" s="191" t="s">
        <v>1185</v>
      </c>
      <c r="B11" s="192">
        <v>1061</v>
      </c>
      <c r="C11" s="192">
        <v>1061</v>
      </c>
      <c r="D11" s="192">
        <v>1061</v>
      </c>
      <c r="E11" s="193">
        <f t="shared" si="0"/>
        <v>1</v>
      </c>
      <c r="F11" s="194">
        <v>0</v>
      </c>
    </row>
    <row r="12" customHeight="1" spans="1:6">
      <c r="A12" s="190" t="s">
        <v>1186</v>
      </c>
      <c r="B12" s="186">
        <f>SUM(B13:B50)</f>
        <v>283723</v>
      </c>
      <c r="C12" s="187">
        <f>SUM(C13:C50)</f>
        <v>341953</v>
      </c>
      <c r="D12" s="187">
        <f>SUM(D13:D50)</f>
        <v>379674</v>
      </c>
      <c r="E12" s="188">
        <f t="shared" si="0"/>
        <v>1.11031048126497</v>
      </c>
      <c r="F12" s="189">
        <v>0.191421927806874</v>
      </c>
    </row>
    <row r="13" customHeight="1" spans="1:6">
      <c r="A13" s="191" t="s">
        <v>1187</v>
      </c>
      <c r="B13" s="192">
        <v>479</v>
      </c>
      <c r="C13" s="192">
        <v>479</v>
      </c>
      <c r="D13" s="192">
        <v>479</v>
      </c>
      <c r="E13" s="194">
        <f t="shared" si="0"/>
        <v>1</v>
      </c>
      <c r="F13" s="194">
        <v>0</v>
      </c>
    </row>
    <row r="14" customHeight="1" spans="1:6">
      <c r="A14" s="191" t="s">
        <v>1188</v>
      </c>
      <c r="B14" s="192">
        <v>61968</v>
      </c>
      <c r="C14" s="192">
        <v>61968</v>
      </c>
      <c r="D14" s="192">
        <v>99027</v>
      </c>
      <c r="E14" s="194">
        <f t="shared" ref="E14:E22" si="1">D14/C14</f>
        <v>1.59803446940356</v>
      </c>
      <c r="F14" s="194">
        <v>0.188257457582375</v>
      </c>
    </row>
    <row r="15" customHeight="1" spans="1:6">
      <c r="A15" s="191" t="s">
        <v>1189</v>
      </c>
      <c r="B15" s="192">
        <v>45000</v>
      </c>
      <c r="C15" s="192">
        <v>45000</v>
      </c>
      <c r="D15" s="192">
        <v>37552</v>
      </c>
      <c r="E15" s="194">
        <f t="shared" si="1"/>
        <v>0.834488888888889</v>
      </c>
      <c r="F15" s="194">
        <v>0.0721790772042028</v>
      </c>
    </row>
    <row r="16" customHeight="1" spans="1:6">
      <c r="A16" s="191" t="s">
        <v>1190</v>
      </c>
      <c r="B16" s="192">
        <v>3500</v>
      </c>
      <c r="C16" s="192">
        <v>3500</v>
      </c>
      <c r="D16" s="192">
        <v>2858</v>
      </c>
      <c r="E16" s="194">
        <f t="shared" si="1"/>
        <v>0.816571428571429</v>
      </c>
      <c r="F16" s="194">
        <v>-0.0816195372750642</v>
      </c>
    </row>
    <row r="17" customHeight="1" spans="1:6">
      <c r="A17" s="191" t="s">
        <v>1191</v>
      </c>
      <c r="B17" s="192">
        <v>3500</v>
      </c>
      <c r="C17" s="192">
        <v>3500</v>
      </c>
      <c r="D17" s="192">
        <v>4703</v>
      </c>
      <c r="E17" s="194">
        <f t="shared" si="1"/>
        <v>1.34371428571429</v>
      </c>
      <c r="F17" s="194">
        <v>-0.01877738368454</v>
      </c>
    </row>
    <row r="18" customHeight="1" spans="1:6">
      <c r="A18" s="191" t="s">
        <v>1192</v>
      </c>
      <c r="B18" s="192">
        <v>100</v>
      </c>
      <c r="C18" s="192">
        <v>100</v>
      </c>
      <c r="D18" s="192">
        <v>109</v>
      </c>
      <c r="E18" s="194">
        <f t="shared" si="1"/>
        <v>1.09</v>
      </c>
      <c r="F18" s="194">
        <v>0</v>
      </c>
    </row>
    <row r="19" customHeight="1" spans="1:6">
      <c r="A19" s="191" t="s">
        <v>1193</v>
      </c>
      <c r="B19" s="192">
        <v>5273</v>
      </c>
      <c r="C19" s="192">
        <v>5273</v>
      </c>
      <c r="D19" s="192">
        <v>7081</v>
      </c>
      <c r="E19" s="194">
        <f t="shared" si="1"/>
        <v>1.34287881661293</v>
      </c>
      <c r="F19" s="194">
        <v>-0.000141203049985883</v>
      </c>
    </row>
    <row r="20" customHeight="1" spans="1:6">
      <c r="A20" s="191" t="s">
        <v>1194</v>
      </c>
      <c r="B20" s="192">
        <v>100</v>
      </c>
      <c r="C20" s="192">
        <v>100</v>
      </c>
      <c r="D20" s="192">
        <v>191</v>
      </c>
      <c r="E20" s="194">
        <f t="shared" si="1"/>
        <v>1.91</v>
      </c>
      <c r="F20" s="194">
        <v>0</v>
      </c>
    </row>
    <row r="21" customHeight="1" spans="1:6">
      <c r="A21" s="191" t="s">
        <v>1195</v>
      </c>
      <c r="B21" s="192">
        <v>16000</v>
      </c>
      <c r="C21" s="192">
        <v>16000</v>
      </c>
      <c r="D21" s="192">
        <v>16027</v>
      </c>
      <c r="E21" s="194">
        <f t="shared" si="1"/>
        <v>1.0016875</v>
      </c>
      <c r="F21" s="194">
        <v>-0.00780040859283104</v>
      </c>
    </row>
    <row r="22" customHeight="1" spans="1:6">
      <c r="A22" s="191" t="s">
        <v>1196</v>
      </c>
      <c r="B22" s="192">
        <v>1800</v>
      </c>
      <c r="C22" s="192">
        <v>1800</v>
      </c>
      <c r="D22" s="192">
        <v>2011</v>
      </c>
      <c r="E22" s="194">
        <f t="shared" si="1"/>
        <v>1.11722222222222</v>
      </c>
      <c r="F22" s="194">
        <v>0.1631000578369</v>
      </c>
    </row>
    <row r="23" customHeight="1" spans="1:6">
      <c r="A23" s="191" t="s">
        <v>1197</v>
      </c>
      <c r="B23" s="192"/>
      <c r="C23" s="192"/>
      <c r="D23" s="192">
        <v>0</v>
      </c>
      <c r="E23" s="194"/>
      <c r="F23" s="194"/>
    </row>
    <row r="24" customHeight="1" spans="1:6">
      <c r="A24" s="191" t="s">
        <v>1198</v>
      </c>
      <c r="B24" s="192"/>
      <c r="C24" s="192"/>
      <c r="D24" s="192">
        <v>0</v>
      </c>
      <c r="E24" s="194"/>
      <c r="F24" s="194"/>
    </row>
    <row r="25" customHeight="1" spans="1:6">
      <c r="A25" s="191" t="s">
        <v>1199</v>
      </c>
      <c r="B25" s="192">
        <v>11000</v>
      </c>
      <c r="C25" s="192">
        <v>11000</v>
      </c>
      <c r="D25" s="192">
        <v>14291</v>
      </c>
      <c r="E25" s="194">
        <f>D25/C25</f>
        <v>1.29918181818182</v>
      </c>
      <c r="F25" s="194">
        <v>0.0803598427577865</v>
      </c>
    </row>
    <row r="26" customHeight="1" spans="1:6">
      <c r="A26" s="191" t="s">
        <v>1200</v>
      </c>
      <c r="B26" s="192"/>
      <c r="C26" s="192"/>
      <c r="D26" s="192">
        <v>0</v>
      </c>
      <c r="E26" s="194"/>
      <c r="F26" s="194"/>
    </row>
    <row r="27" customHeight="1" spans="1:6">
      <c r="A27" s="191" t="s">
        <v>1201</v>
      </c>
      <c r="B27" s="192"/>
      <c r="C27" s="192"/>
      <c r="D27" s="192">
        <v>0</v>
      </c>
      <c r="E27" s="194"/>
      <c r="F27" s="194"/>
    </row>
    <row r="28" customHeight="1" spans="1:6">
      <c r="A28" s="191" t="s">
        <v>1202</v>
      </c>
      <c r="B28" s="192"/>
      <c r="C28" s="192"/>
      <c r="D28" s="192">
        <v>0</v>
      </c>
      <c r="E28" s="194"/>
      <c r="F28" s="194"/>
    </row>
    <row r="29" customHeight="1" spans="1:6">
      <c r="A29" s="191" t="s">
        <v>1203</v>
      </c>
      <c r="B29" s="192">
        <v>1700</v>
      </c>
      <c r="C29" s="192">
        <v>892</v>
      </c>
      <c r="D29" s="192">
        <v>1356</v>
      </c>
      <c r="E29" s="194">
        <f>D29/C29</f>
        <v>1.52017937219731</v>
      </c>
      <c r="F29" s="194">
        <v>0.0997566909975669</v>
      </c>
    </row>
    <row r="30" customHeight="1" spans="1:6">
      <c r="A30" s="191" t="s">
        <v>1204</v>
      </c>
      <c r="B30" s="192">
        <v>31103</v>
      </c>
      <c r="C30" s="192">
        <v>29921</v>
      </c>
      <c r="D30" s="192">
        <v>32219</v>
      </c>
      <c r="E30" s="194">
        <f t="shared" ref="E30:E38" si="2">D30/C30</f>
        <v>1.07680224591424</v>
      </c>
      <c r="F30" s="194">
        <v>0.00423900508057229</v>
      </c>
    </row>
    <row r="31" customHeight="1" spans="1:6">
      <c r="A31" s="191" t="s">
        <v>1205</v>
      </c>
      <c r="B31" s="192">
        <v>100</v>
      </c>
      <c r="C31" s="192">
        <v>230</v>
      </c>
      <c r="D31" s="192">
        <v>120</v>
      </c>
      <c r="E31" s="194">
        <f t="shared" si="2"/>
        <v>0.521739130434783</v>
      </c>
      <c r="F31" s="194">
        <v>3</v>
      </c>
    </row>
    <row r="32" customHeight="1" spans="1:6">
      <c r="A32" s="191" t="s">
        <v>1206</v>
      </c>
      <c r="B32" s="192">
        <v>600</v>
      </c>
      <c r="C32" s="192">
        <v>2124</v>
      </c>
      <c r="D32" s="192">
        <v>1524</v>
      </c>
      <c r="E32" s="194">
        <f t="shared" si="2"/>
        <v>0.717514124293785</v>
      </c>
      <c r="F32" s="194">
        <v>1.49019607843137</v>
      </c>
    </row>
    <row r="33" customHeight="1" spans="1:6">
      <c r="A33" s="191" t="s">
        <v>1207</v>
      </c>
      <c r="B33" s="192">
        <v>33000</v>
      </c>
      <c r="C33" s="192">
        <v>31808</v>
      </c>
      <c r="D33" s="192">
        <v>39162</v>
      </c>
      <c r="E33" s="194">
        <f t="shared" si="2"/>
        <v>1.23119969818913</v>
      </c>
      <c r="F33" s="194">
        <v>0.00831638301707049</v>
      </c>
    </row>
    <row r="34" customHeight="1" spans="1:6">
      <c r="A34" s="191" t="s">
        <v>1208</v>
      </c>
      <c r="B34" s="192">
        <v>40000</v>
      </c>
      <c r="C34" s="192">
        <v>44759</v>
      </c>
      <c r="D34" s="192">
        <v>45539</v>
      </c>
      <c r="E34" s="194">
        <f t="shared" si="2"/>
        <v>1.01742666279407</v>
      </c>
      <c r="F34" s="194">
        <v>-0.0187040748162992</v>
      </c>
    </row>
    <row r="35" customHeight="1" spans="1:6">
      <c r="A35" s="191" t="s">
        <v>1209</v>
      </c>
      <c r="B35" s="192">
        <v>1500</v>
      </c>
      <c r="C35" s="192">
        <v>2190</v>
      </c>
      <c r="D35" s="192">
        <v>505</v>
      </c>
      <c r="E35" s="194">
        <f t="shared" si="2"/>
        <v>0.230593607305936</v>
      </c>
      <c r="F35" s="194">
        <v>-0.690753214941825</v>
      </c>
    </row>
    <row r="36" customHeight="1" spans="1:6">
      <c r="A36" s="191" t="s">
        <v>1210</v>
      </c>
      <c r="B36" s="192"/>
      <c r="C36" s="192"/>
      <c r="D36" s="192">
        <v>0</v>
      </c>
      <c r="E36" s="194"/>
      <c r="F36" s="194"/>
    </row>
    <row r="37" customHeight="1" spans="1:6">
      <c r="A37" s="191" t="s">
        <v>1211</v>
      </c>
      <c r="B37" s="192">
        <v>20000</v>
      </c>
      <c r="C37" s="192">
        <v>32904</v>
      </c>
      <c r="D37" s="192">
        <v>29822</v>
      </c>
      <c r="E37" s="194">
        <f>D37/C37</f>
        <v>0.906333576464867</v>
      </c>
      <c r="F37" s="194">
        <v>0.230991496739041</v>
      </c>
    </row>
    <row r="38" customHeight="1" spans="1:6">
      <c r="A38" s="191" t="s">
        <v>1212</v>
      </c>
      <c r="B38" s="192">
        <v>1500</v>
      </c>
      <c r="C38" s="192">
        <v>5183</v>
      </c>
      <c r="D38" s="192">
        <v>3015</v>
      </c>
      <c r="E38" s="194">
        <f>D38/C38</f>
        <v>0.581709434690334</v>
      </c>
      <c r="F38" s="194">
        <v>0.342386464826358</v>
      </c>
    </row>
    <row r="39" customHeight="1" spans="1:6">
      <c r="A39" s="191" t="s">
        <v>1213</v>
      </c>
      <c r="B39" s="192"/>
      <c r="C39" s="192"/>
      <c r="D39" s="192">
        <v>0</v>
      </c>
      <c r="E39" s="194"/>
      <c r="F39" s="194"/>
    </row>
    <row r="40" customHeight="1" spans="1:6">
      <c r="A40" s="191" t="s">
        <v>1214</v>
      </c>
      <c r="B40" s="192"/>
      <c r="C40" s="192"/>
      <c r="D40" s="192">
        <v>0</v>
      </c>
      <c r="E40" s="194"/>
      <c r="F40" s="194"/>
    </row>
    <row r="41" customHeight="1" spans="1:6">
      <c r="A41" s="191" t="s">
        <v>1215</v>
      </c>
      <c r="B41" s="192"/>
      <c r="C41" s="192"/>
      <c r="D41" s="192">
        <v>0</v>
      </c>
      <c r="E41" s="194"/>
      <c r="F41" s="194"/>
    </row>
    <row r="42" customHeight="1" spans="1:6">
      <c r="A42" s="191" t="s">
        <v>1216</v>
      </c>
      <c r="B42" s="192"/>
      <c r="C42" s="192"/>
      <c r="D42" s="192">
        <v>0</v>
      </c>
      <c r="E42" s="194"/>
      <c r="F42" s="194"/>
    </row>
    <row r="43" customHeight="1" spans="1:6">
      <c r="A43" s="191" t="s">
        <v>1217</v>
      </c>
      <c r="B43" s="192">
        <v>3500</v>
      </c>
      <c r="C43" s="192">
        <v>5857</v>
      </c>
      <c r="D43" s="192">
        <v>3243</v>
      </c>
      <c r="E43" s="194">
        <f>D43/C43</f>
        <v>0.553696431620283</v>
      </c>
      <c r="F43" s="194">
        <v>0.875650665124349</v>
      </c>
    </row>
    <row r="44" customHeight="1" spans="1:6">
      <c r="A44" s="191" t="s">
        <v>1218</v>
      </c>
      <c r="B44" s="192"/>
      <c r="C44" s="192"/>
      <c r="D44" s="192">
        <v>192</v>
      </c>
      <c r="E44" s="194"/>
      <c r="F44" s="194">
        <v>-0.090047393364929</v>
      </c>
    </row>
    <row r="45" customHeight="1" spans="1:6">
      <c r="A45" s="191" t="s">
        <v>1219</v>
      </c>
      <c r="B45" s="192"/>
      <c r="C45" s="192"/>
      <c r="D45" s="192">
        <v>502</v>
      </c>
      <c r="E45" s="194"/>
      <c r="F45" s="194">
        <v>1.78888888888889</v>
      </c>
    </row>
    <row r="46" customHeight="1" spans="1:6">
      <c r="A46" s="191" t="s">
        <v>1220</v>
      </c>
      <c r="B46" s="192"/>
      <c r="C46" s="192">
        <v>969</v>
      </c>
      <c r="D46" s="192">
        <v>0</v>
      </c>
      <c r="E46" s="194">
        <f t="shared" ref="E44:E50" si="3">D46/C46</f>
        <v>0</v>
      </c>
      <c r="F46" s="194"/>
    </row>
    <row r="47" customHeight="1" spans="1:6">
      <c r="A47" s="191" t="s">
        <v>1221</v>
      </c>
      <c r="B47" s="192"/>
      <c r="C47" s="192">
        <v>3987</v>
      </c>
      <c r="D47" s="192">
        <v>4181</v>
      </c>
      <c r="E47" s="194">
        <f t="shared" si="3"/>
        <v>1.04865813895159</v>
      </c>
      <c r="F47" s="194"/>
    </row>
    <row r="48" customHeight="1" spans="1:6">
      <c r="A48" s="191" t="s">
        <v>1222</v>
      </c>
      <c r="B48" s="192"/>
      <c r="C48" s="192">
        <v>1629</v>
      </c>
      <c r="D48" s="192">
        <v>2168</v>
      </c>
      <c r="E48" s="194">
        <f t="shared" si="3"/>
        <v>1.33087783916513</v>
      </c>
      <c r="F48" s="194"/>
    </row>
    <row r="49" customHeight="1" spans="1:6">
      <c r="A49" s="191" t="s">
        <v>1223</v>
      </c>
      <c r="B49" s="192"/>
      <c r="C49" s="192">
        <v>28780</v>
      </c>
      <c r="D49" s="192">
        <v>29092</v>
      </c>
      <c r="E49" s="194">
        <f t="shared" si="3"/>
        <v>1.01084086170952</v>
      </c>
      <c r="F49" s="194"/>
    </row>
    <row r="50" customHeight="1" spans="1:6">
      <c r="A50" s="191" t="s">
        <v>1224</v>
      </c>
      <c r="B50" s="192">
        <v>2000</v>
      </c>
      <c r="C50" s="192">
        <v>2000</v>
      </c>
      <c r="D50" s="192">
        <v>2705</v>
      </c>
      <c r="E50" s="193">
        <f t="shared" si="3"/>
        <v>1.3525</v>
      </c>
      <c r="F50" s="194">
        <v>-0.324762855716425</v>
      </c>
    </row>
    <row r="51" customHeight="1" spans="1:6">
      <c r="A51" s="190" t="s">
        <v>1225</v>
      </c>
      <c r="B51" s="186">
        <f>SUM(B52:B72)</f>
        <v>36000</v>
      </c>
      <c r="C51" s="187">
        <f>SUM(C52:C72)</f>
        <v>15427</v>
      </c>
      <c r="D51" s="187">
        <v>26915</v>
      </c>
      <c r="E51" s="193">
        <f t="shared" ref="E51:E56" si="4">D51/C51</f>
        <v>1.74466843845206</v>
      </c>
      <c r="F51" s="189">
        <v>0.102305770569685</v>
      </c>
    </row>
    <row r="52" customHeight="1" spans="1:6">
      <c r="A52" s="191" t="s">
        <v>1226</v>
      </c>
      <c r="B52" s="195">
        <v>1500</v>
      </c>
      <c r="C52" s="192">
        <v>126</v>
      </c>
      <c r="D52" s="192">
        <v>466</v>
      </c>
      <c r="E52" s="193">
        <f t="shared" si="4"/>
        <v>3.6984126984127</v>
      </c>
      <c r="F52" s="194">
        <v>-0.779669030732861</v>
      </c>
    </row>
    <row r="53" customHeight="1" spans="1:6">
      <c r="A53" s="191" t="s">
        <v>1227</v>
      </c>
      <c r="B53" s="195"/>
      <c r="C53" s="192">
        <v>0</v>
      </c>
      <c r="D53" s="192">
        <v>0</v>
      </c>
      <c r="E53" s="193"/>
      <c r="F53" s="194"/>
    </row>
    <row r="54" customHeight="1" spans="1:6">
      <c r="A54" s="191" t="s">
        <v>1228</v>
      </c>
      <c r="B54" s="195"/>
      <c r="C54" s="192">
        <v>0</v>
      </c>
      <c r="D54" s="192">
        <v>15</v>
      </c>
      <c r="E54" s="193"/>
      <c r="F54" s="194">
        <v>0</v>
      </c>
    </row>
    <row r="55" customHeight="1" spans="1:6">
      <c r="A55" s="191" t="s">
        <v>1229</v>
      </c>
      <c r="B55" s="195">
        <v>500</v>
      </c>
      <c r="C55" s="192">
        <v>400</v>
      </c>
      <c r="D55" s="192">
        <v>78</v>
      </c>
      <c r="E55" s="193">
        <f t="shared" si="4"/>
        <v>0.195</v>
      </c>
      <c r="F55" s="194">
        <v>0.181818181818182</v>
      </c>
    </row>
    <row r="56" customHeight="1" spans="1:6">
      <c r="A56" s="191" t="s">
        <v>1230</v>
      </c>
      <c r="B56" s="195">
        <v>900</v>
      </c>
      <c r="C56" s="192">
        <v>900</v>
      </c>
      <c r="D56" s="192">
        <v>658</v>
      </c>
      <c r="E56" s="193">
        <f t="shared" si="4"/>
        <v>0.731111111111111</v>
      </c>
      <c r="F56" s="194">
        <v>0.192028985507246</v>
      </c>
    </row>
    <row r="57" customHeight="1" spans="1:6">
      <c r="A57" s="191" t="s">
        <v>1231</v>
      </c>
      <c r="B57" s="195">
        <v>200</v>
      </c>
      <c r="C57" s="192">
        <v>200</v>
      </c>
      <c r="D57" s="192">
        <v>257</v>
      </c>
      <c r="E57" s="193">
        <f t="shared" ref="E57:E72" si="5">D57/C57</f>
        <v>1.285</v>
      </c>
      <c r="F57" s="194">
        <v>0.107758620689655</v>
      </c>
    </row>
    <row r="58" customHeight="1" spans="1:6">
      <c r="A58" s="191" t="s">
        <v>1232</v>
      </c>
      <c r="B58" s="195">
        <v>2500</v>
      </c>
      <c r="C58" s="192">
        <v>1885</v>
      </c>
      <c r="D58" s="192">
        <v>398</v>
      </c>
      <c r="E58" s="193">
        <f t="shared" si="5"/>
        <v>0.211140583554377</v>
      </c>
      <c r="F58" s="194">
        <v>-0.81650530198248</v>
      </c>
    </row>
    <row r="59" customHeight="1" spans="1:6">
      <c r="A59" s="191" t="s">
        <v>1233</v>
      </c>
      <c r="B59" s="195">
        <v>5942</v>
      </c>
      <c r="C59" s="192">
        <v>500</v>
      </c>
      <c r="D59" s="192">
        <v>604</v>
      </c>
      <c r="E59" s="193">
        <f t="shared" si="5"/>
        <v>1.208</v>
      </c>
      <c r="F59" s="194">
        <v>-0.680592279217345</v>
      </c>
    </row>
    <row r="60" customHeight="1" spans="1:6">
      <c r="A60" s="191" t="s">
        <v>1234</v>
      </c>
      <c r="B60" s="195">
        <v>5281</v>
      </c>
      <c r="C60" s="192">
        <v>500</v>
      </c>
      <c r="D60" s="192">
        <v>1074</v>
      </c>
      <c r="E60" s="193">
        <f t="shared" si="5"/>
        <v>2.148</v>
      </c>
      <c r="F60" s="194">
        <v>-0.263374485596708</v>
      </c>
    </row>
    <row r="61" customHeight="1" spans="1:6">
      <c r="A61" s="191" t="s">
        <v>1235</v>
      </c>
      <c r="B61" s="195">
        <v>2000</v>
      </c>
      <c r="C61" s="192">
        <v>1358</v>
      </c>
      <c r="D61" s="192">
        <v>2454</v>
      </c>
      <c r="E61" s="193">
        <f t="shared" si="5"/>
        <v>1.80706921944035</v>
      </c>
      <c r="F61" s="194">
        <v>-0.206595538312318</v>
      </c>
    </row>
    <row r="62" customHeight="1" spans="1:6">
      <c r="A62" s="191" t="s">
        <v>1236</v>
      </c>
      <c r="B62" s="195"/>
      <c r="C62" s="192">
        <v>0</v>
      </c>
      <c r="D62" s="192">
        <v>53</v>
      </c>
      <c r="E62" s="193"/>
      <c r="F62" s="194">
        <v>-0.397727272727273</v>
      </c>
    </row>
    <row r="63" customHeight="1" spans="1:6">
      <c r="A63" s="191" t="s">
        <v>1237</v>
      </c>
      <c r="B63" s="195">
        <v>9958</v>
      </c>
      <c r="C63" s="192">
        <v>5552</v>
      </c>
      <c r="D63" s="192">
        <v>10850</v>
      </c>
      <c r="E63" s="193">
        <f t="shared" si="5"/>
        <v>1.9542507204611</v>
      </c>
      <c r="F63" s="194">
        <v>0.858513189448441</v>
      </c>
    </row>
    <row r="64" customHeight="1" spans="1:6">
      <c r="A64" s="191" t="s">
        <v>1238</v>
      </c>
      <c r="B64" s="195">
        <v>1219</v>
      </c>
      <c r="C64" s="192">
        <v>1219</v>
      </c>
      <c r="D64" s="192">
        <v>1547</v>
      </c>
      <c r="E64" s="193">
        <f t="shared" si="5"/>
        <v>1.26907301066448</v>
      </c>
      <c r="F64" s="194">
        <v>0.813599062133646</v>
      </c>
    </row>
    <row r="65" customHeight="1" spans="1:6">
      <c r="A65" s="191" t="s">
        <v>1239</v>
      </c>
      <c r="B65" s="195">
        <v>2000</v>
      </c>
      <c r="C65" s="192">
        <v>1090</v>
      </c>
      <c r="D65" s="192">
        <v>779</v>
      </c>
      <c r="E65" s="193">
        <f t="shared" si="5"/>
        <v>0.714678899082569</v>
      </c>
      <c r="F65" s="194">
        <v>-0.532132132132132</v>
      </c>
    </row>
    <row r="66" customHeight="1" spans="1:6">
      <c r="A66" s="191" t="s">
        <v>1240</v>
      </c>
      <c r="B66" s="195">
        <v>800</v>
      </c>
      <c r="C66" s="192">
        <v>265</v>
      </c>
      <c r="D66" s="192">
        <v>862</v>
      </c>
      <c r="E66" s="193">
        <f t="shared" si="5"/>
        <v>3.25283018867925</v>
      </c>
      <c r="F66" s="194">
        <v>5.02797202797203</v>
      </c>
    </row>
    <row r="67" customHeight="1" spans="1:6">
      <c r="A67" s="191" t="s">
        <v>1241</v>
      </c>
      <c r="B67" s="195"/>
      <c r="C67" s="192">
        <v>0</v>
      </c>
      <c r="D67" s="192">
        <v>42</v>
      </c>
      <c r="E67" s="193"/>
      <c r="F67" s="194">
        <v>3.66666666666667</v>
      </c>
    </row>
    <row r="68" customHeight="1" spans="1:6">
      <c r="A68" s="191" t="s">
        <v>1242</v>
      </c>
      <c r="B68" s="195"/>
      <c r="C68" s="192">
        <v>617</v>
      </c>
      <c r="D68" s="192">
        <v>728</v>
      </c>
      <c r="E68" s="193">
        <f t="shared" si="5"/>
        <v>1.17990275526742</v>
      </c>
      <c r="F68" s="194">
        <v>17.2</v>
      </c>
    </row>
    <row r="69" customHeight="1" spans="1:6">
      <c r="A69" s="191" t="s">
        <v>1243</v>
      </c>
      <c r="B69" s="195">
        <v>2500</v>
      </c>
      <c r="C69" s="192">
        <v>47</v>
      </c>
      <c r="D69" s="192">
        <v>5748</v>
      </c>
      <c r="E69" s="193">
        <f t="shared" si="5"/>
        <v>122.297872340426</v>
      </c>
      <c r="F69" s="194">
        <v>1.25943396226415</v>
      </c>
    </row>
    <row r="70" customHeight="1" spans="1:6">
      <c r="A70" s="191" t="s">
        <v>1244</v>
      </c>
      <c r="B70" s="195">
        <v>200</v>
      </c>
      <c r="C70" s="192">
        <v>200</v>
      </c>
      <c r="D70" s="192">
        <v>14</v>
      </c>
      <c r="E70" s="193">
        <f t="shared" si="5"/>
        <v>0.07</v>
      </c>
      <c r="F70" s="194">
        <v>0</v>
      </c>
    </row>
    <row r="71" customHeight="1" spans="1:6">
      <c r="A71" s="191" t="s">
        <v>1245</v>
      </c>
      <c r="B71" s="195">
        <v>500</v>
      </c>
      <c r="C71" s="192">
        <v>500</v>
      </c>
      <c r="D71" s="192">
        <v>268</v>
      </c>
      <c r="E71" s="193">
        <f t="shared" si="5"/>
        <v>0.536</v>
      </c>
      <c r="F71" s="194">
        <v>-0.600596125186289</v>
      </c>
    </row>
    <row r="72" customHeight="1" spans="1:6">
      <c r="A72" s="191" t="s">
        <v>52</v>
      </c>
      <c r="B72" s="195"/>
      <c r="C72" s="192">
        <v>68</v>
      </c>
      <c r="D72" s="192">
        <v>20</v>
      </c>
      <c r="E72" s="193">
        <f t="shared" si="5"/>
        <v>0.294117647058824</v>
      </c>
      <c r="F72" s="194">
        <v>-0.979188345473465</v>
      </c>
    </row>
  </sheetData>
  <mergeCells count="1">
    <mergeCell ref="A2:F2"/>
  </mergeCells>
  <pageMargins left="0.751388888888889" right="0.751388888888889" top="1" bottom="1" header="0" footer="0"/>
  <pageSetup paperSize="1" fitToHeight="0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C20" sqref="C20"/>
    </sheetView>
  </sheetViews>
  <sheetFormatPr defaultColWidth="9" defaultRowHeight="13.5" outlineLevelCol="4"/>
  <cols>
    <col min="1" max="5" width="17.5" style="172" customWidth="1"/>
    <col min="6" max="16384" width="9" style="172"/>
  </cols>
  <sheetData>
    <row r="1" spans="1:1">
      <c r="A1" s="172" t="s">
        <v>1246</v>
      </c>
    </row>
    <row r="2" ht="33" customHeight="1" spans="1:5">
      <c r="A2" s="173" t="s">
        <v>1247</v>
      </c>
      <c r="B2" s="173"/>
      <c r="C2" s="173"/>
      <c r="D2" s="173"/>
      <c r="E2" s="173"/>
    </row>
    <row r="3" ht="27.95" customHeight="1" spans="5:5">
      <c r="E3" s="172" t="s">
        <v>22</v>
      </c>
    </row>
    <row r="4" ht="30" customHeight="1" spans="1:5">
      <c r="A4" s="174" t="s">
        <v>1248</v>
      </c>
      <c r="B4" s="174" t="s">
        <v>1249</v>
      </c>
      <c r="C4" s="174" t="s">
        <v>1250</v>
      </c>
      <c r="D4" s="174" t="s">
        <v>1251</v>
      </c>
      <c r="E4" s="174" t="s">
        <v>1252</v>
      </c>
    </row>
    <row r="5" ht="30" customHeight="1" spans="1:5">
      <c r="A5" s="174"/>
      <c r="B5" s="174"/>
      <c r="C5" s="174"/>
      <c r="D5" s="174"/>
      <c r="E5" s="174"/>
    </row>
    <row r="6" ht="30" customHeight="1" spans="1:5">
      <c r="A6" s="174"/>
      <c r="B6" s="174"/>
      <c r="C6" s="174"/>
      <c r="D6" s="174"/>
      <c r="E6" s="174"/>
    </row>
    <row r="7" ht="30" customHeight="1" spans="1:5">
      <c r="A7" s="174"/>
      <c r="B7" s="174"/>
      <c r="C7" s="174"/>
      <c r="D7" s="174"/>
      <c r="E7" s="174"/>
    </row>
    <row r="8" ht="30" customHeight="1" spans="1:5">
      <c r="A8" s="174" t="s">
        <v>1252</v>
      </c>
      <c r="B8" s="174">
        <v>0</v>
      </c>
      <c r="C8" s="174">
        <v>0</v>
      </c>
      <c r="D8" s="174">
        <v>0</v>
      </c>
      <c r="E8" s="174">
        <v>0</v>
      </c>
    </row>
    <row r="9" ht="21.95" customHeight="1" spans="1:5">
      <c r="A9" s="175" t="s">
        <v>1253</v>
      </c>
      <c r="B9" s="175"/>
      <c r="C9" s="175"/>
      <c r="D9" s="175"/>
      <c r="E9" s="175"/>
    </row>
  </sheetData>
  <mergeCells count="2">
    <mergeCell ref="A2:E2"/>
    <mergeCell ref="A9:E9"/>
  </mergeCells>
  <pageMargins left="0.751388888888889" right="0.751388888888889" top="1" bottom="1" header="0" footer="0"/>
  <pageSetup paperSize="1" fitToHeight="0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2"/>
  <sheetViews>
    <sheetView showGridLines="0" showZeros="0" workbookViewId="0">
      <selection activeCell="C20" sqref="C20"/>
    </sheetView>
  </sheetViews>
  <sheetFormatPr defaultColWidth="12.125" defaultRowHeight="15.6" customHeight="1"/>
  <cols>
    <col min="1" max="1" width="33.5" style="77" customWidth="1"/>
    <col min="2" max="2" width="14.75" style="1" customWidth="1"/>
    <col min="3" max="3" width="17.875" style="1" customWidth="1"/>
    <col min="4" max="4" width="16.5" style="1" customWidth="1"/>
    <col min="5" max="5" width="20.125" style="1" customWidth="1"/>
    <col min="6" max="6" width="19.625" style="1" customWidth="1"/>
    <col min="7" max="250" width="12.125" style="1" customWidth="1"/>
    <col min="251" max="16378" width="12.125" style="1"/>
  </cols>
  <sheetData>
    <row r="1" customHeight="1" spans="1:1">
      <c r="A1" s="77" t="s">
        <v>1254</v>
      </c>
    </row>
    <row r="2" ht="33.75" customHeight="1" spans="1:6">
      <c r="A2" s="78" t="s">
        <v>1255</v>
      </c>
      <c r="B2" s="3"/>
      <c r="C2" s="3"/>
      <c r="D2" s="3"/>
      <c r="E2" s="3"/>
      <c r="F2" s="3"/>
    </row>
    <row r="3" ht="16.9" customHeight="1" spans="1:6">
      <c r="A3" s="79" t="s">
        <v>1256</v>
      </c>
      <c r="B3" s="80"/>
      <c r="C3" s="80"/>
      <c r="D3" s="80"/>
      <c r="E3" s="80"/>
      <c r="F3" s="80"/>
    </row>
    <row r="4" s="171" customFormat="1" ht="30" customHeight="1" spans="1:16378">
      <c r="A4" s="7" t="s">
        <v>23</v>
      </c>
      <c r="B4" s="6" t="s">
        <v>1257</v>
      </c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171" customFormat="1" ht="30" customHeight="1" spans="1:16378">
      <c r="A5" s="7"/>
      <c r="B5" s="6" t="s">
        <v>1252</v>
      </c>
      <c r="C5" s="6" t="s">
        <v>1258</v>
      </c>
      <c r="D5" s="6" t="s">
        <v>1259</v>
      </c>
      <c r="E5" s="6" t="s">
        <v>1260</v>
      </c>
      <c r="F5" s="6" t="s">
        <v>1261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171" customFormat="1" ht="30" customHeight="1" spans="1:16378">
      <c r="A6" s="84" t="s">
        <v>1262</v>
      </c>
      <c r="B6" s="85">
        <v>243966</v>
      </c>
      <c r="C6" s="85">
        <v>243966</v>
      </c>
      <c r="D6" s="85">
        <v>0</v>
      </c>
      <c r="E6" s="85"/>
      <c r="F6" s="8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171" customFormat="1" ht="30" customHeight="1" spans="1:16378">
      <c r="A7" s="84" t="s">
        <v>1263</v>
      </c>
      <c r="B7" s="85">
        <v>262069</v>
      </c>
      <c r="C7" s="85">
        <v>262069</v>
      </c>
      <c r="D7" s="85"/>
      <c r="E7" s="85"/>
      <c r="F7" s="8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171" customFormat="1" ht="30" customHeight="1" spans="1:16378">
      <c r="A8" s="84" t="s">
        <v>1264</v>
      </c>
      <c r="B8" s="85">
        <v>45803</v>
      </c>
      <c r="C8" s="85">
        <v>45803</v>
      </c>
      <c r="D8" s="85">
        <v>0</v>
      </c>
      <c r="E8" s="85"/>
      <c r="F8" s="8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171" customFormat="1" ht="30" customHeight="1" spans="1:16378">
      <c r="A9" s="84" t="s">
        <v>1265</v>
      </c>
      <c r="B9" s="85">
        <v>27706</v>
      </c>
      <c r="C9" s="85">
        <v>27706</v>
      </c>
      <c r="D9" s="85">
        <v>0</v>
      </c>
      <c r="E9" s="85"/>
      <c r="F9" s="8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</row>
    <row r="10" s="171" customFormat="1" ht="30" customHeight="1" spans="1:16378">
      <c r="A10" s="84" t="s">
        <v>1266</v>
      </c>
      <c r="B10" s="85">
        <v>0</v>
      </c>
      <c r="C10" s="85">
        <v>0</v>
      </c>
      <c r="D10" s="85">
        <v>0</v>
      </c>
      <c r="E10" s="85"/>
      <c r="F10" s="8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171" customFormat="1" ht="30" customHeight="1" spans="1:16378">
      <c r="A11" s="84" t="s">
        <v>1267</v>
      </c>
      <c r="B11" s="85">
        <v>262063</v>
      </c>
      <c r="C11" s="85">
        <v>262063</v>
      </c>
      <c r="D11" s="85">
        <v>0</v>
      </c>
      <c r="E11" s="85">
        <v>0</v>
      </c>
      <c r="F11" s="85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</row>
    <row r="12" ht="30" customHeight="1" spans="1:6">
      <c r="A12" s="86" t="s">
        <v>1268</v>
      </c>
      <c r="B12" s="87">
        <v>7335</v>
      </c>
      <c r="C12" s="87">
        <v>7335</v>
      </c>
      <c r="D12" s="87"/>
      <c r="E12" s="87"/>
      <c r="F12" s="87"/>
    </row>
  </sheetData>
  <mergeCells count="4">
    <mergeCell ref="A2:F2"/>
    <mergeCell ref="A3:F3"/>
    <mergeCell ref="B4:F4"/>
    <mergeCell ref="A4:A5"/>
  </mergeCells>
  <pageMargins left="0.751388888888889" right="0.751388888888889" top="1" bottom="1" header="0" footer="0"/>
  <pageSetup paperSize="1" scale="74" fitToHeight="0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C20" sqref="C20"/>
    </sheetView>
  </sheetViews>
  <sheetFormatPr defaultColWidth="12.125" defaultRowHeight="17.1" customHeight="1" outlineLevelCol="5"/>
  <cols>
    <col min="1" max="1" width="30.625" style="131" customWidth="1"/>
    <col min="2" max="2" width="11.625" style="130" customWidth="1"/>
    <col min="3" max="4" width="10.375" style="130" customWidth="1"/>
    <col min="5" max="5" width="11.625" style="132" customWidth="1"/>
    <col min="6" max="6" width="12.5" style="132" customWidth="1"/>
    <col min="7" max="243" width="12.125" style="131" customWidth="1"/>
    <col min="244" max="244" width="35" style="131" customWidth="1"/>
    <col min="245" max="245" width="19" style="131" customWidth="1"/>
    <col min="246" max="246" width="35" style="131" customWidth="1"/>
    <col min="247" max="247" width="19" style="131" customWidth="1"/>
    <col min="248" max="499" width="12.125" style="131" customWidth="1"/>
    <col min="500" max="500" width="35" style="131" customWidth="1"/>
    <col min="501" max="501" width="19" style="131" customWidth="1"/>
    <col min="502" max="502" width="35" style="131" customWidth="1"/>
    <col min="503" max="503" width="19" style="131" customWidth="1"/>
    <col min="504" max="755" width="12.125" style="131" customWidth="1"/>
    <col min="756" max="756" width="35" style="131" customWidth="1"/>
    <col min="757" max="757" width="19" style="131" customWidth="1"/>
    <col min="758" max="758" width="35" style="131" customWidth="1"/>
    <col min="759" max="759" width="19" style="131" customWidth="1"/>
    <col min="760" max="1011" width="12.125" style="131" customWidth="1"/>
    <col min="1012" max="1012" width="35" style="131" customWidth="1"/>
    <col min="1013" max="1013" width="19" style="131" customWidth="1"/>
    <col min="1014" max="1014" width="35" style="131" customWidth="1"/>
    <col min="1015" max="1015" width="19" style="131" customWidth="1"/>
    <col min="1016" max="1267" width="12.125" style="131" customWidth="1"/>
    <col min="1268" max="1268" width="35" style="131" customWidth="1"/>
    <col min="1269" max="1269" width="19" style="131" customWidth="1"/>
    <col min="1270" max="1270" width="35" style="131" customWidth="1"/>
    <col min="1271" max="1271" width="19" style="131" customWidth="1"/>
    <col min="1272" max="1523" width="12.125" style="131" customWidth="1"/>
    <col min="1524" max="1524" width="35" style="131" customWidth="1"/>
    <col min="1525" max="1525" width="19" style="131" customWidth="1"/>
    <col min="1526" max="1526" width="35" style="131" customWidth="1"/>
    <col min="1527" max="1527" width="19" style="131" customWidth="1"/>
    <col min="1528" max="1779" width="12.125" style="131" customWidth="1"/>
    <col min="1780" max="1780" width="35" style="131" customWidth="1"/>
    <col min="1781" max="1781" width="19" style="131" customWidth="1"/>
    <col min="1782" max="1782" width="35" style="131" customWidth="1"/>
    <col min="1783" max="1783" width="19" style="131" customWidth="1"/>
    <col min="1784" max="2035" width="12.125" style="131" customWidth="1"/>
    <col min="2036" max="2036" width="35" style="131" customWidth="1"/>
    <col min="2037" max="2037" width="19" style="131" customWidth="1"/>
    <col min="2038" max="2038" width="35" style="131" customWidth="1"/>
    <col min="2039" max="2039" width="19" style="131" customWidth="1"/>
    <col min="2040" max="2291" width="12.125" style="131" customWidth="1"/>
    <col min="2292" max="2292" width="35" style="131" customWidth="1"/>
    <col min="2293" max="2293" width="19" style="131" customWidth="1"/>
    <col min="2294" max="2294" width="35" style="131" customWidth="1"/>
    <col min="2295" max="2295" width="19" style="131" customWidth="1"/>
    <col min="2296" max="2547" width="12.125" style="131" customWidth="1"/>
    <col min="2548" max="2548" width="35" style="131" customWidth="1"/>
    <col min="2549" max="2549" width="19" style="131" customWidth="1"/>
    <col min="2550" max="2550" width="35" style="131" customWidth="1"/>
    <col min="2551" max="2551" width="19" style="131" customWidth="1"/>
    <col min="2552" max="2803" width="12.125" style="131" customWidth="1"/>
    <col min="2804" max="2804" width="35" style="131" customWidth="1"/>
    <col min="2805" max="2805" width="19" style="131" customWidth="1"/>
    <col min="2806" max="2806" width="35" style="131" customWidth="1"/>
    <col min="2807" max="2807" width="19" style="131" customWidth="1"/>
    <col min="2808" max="3059" width="12.125" style="131" customWidth="1"/>
    <col min="3060" max="3060" width="35" style="131" customWidth="1"/>
    <col min="3061" max="3061" width="19" style="131" customWidth="1"/>
    <col min="3062" max="3062" width="35" style="131" customWidth="1"/>
    <col min="3063" max="3063" width="19" style="131" customWidth="1"/>
    <col min="3064" max="3315" width="12.125" style="131" customWidth="1"/>
    <col min="3316" max="3316" width="35" style="131" customWidth="1"/>
    <col min="3317" max="3317" width="19" style="131" customWidth="1"/>
    <col min="3318" max="3318" width="35" style="131" customWidth="1"/>
    <col min="3319" max="3319" width="19" style="131" customWidth="1"/>
    <col min="3320" max="3571" width="12.125" style="131" customWidth="1"/>
    <col min="3572" max="3572" width="35" style="131" customWidth="1"/>
    <col min="3573" max="3573" width="19" style="131" customWidth="1"/>
    <col min="3574" max="3574" width="35" style="131" customWidth="1"/>
    <col min="3575" max="3575" width="19" style="131" customWidth="1"/>
    <col min="3576" max="3827" width="12.125" style="131" customWidth="1"/>
    <col min="3828" max="3828" width="35" style="131" customWidth="1"/>
    <col min="3829" max="3829" width="19" style="131" customWidth="1"/>
    <col min="3830" max="3830" width="35" style="131" customWidth="1"/>
    <col min="3831" max="3831" width="19" style="131" customWidth="1"/>
    <col min="3832" max="4083" width="12.125" style="131" customWidth="1"/>
    <col min="4084" max="4084" width="35" style="131" customWidth="1"/>
    <col min="4085" max="4085" width="19" style="131" customWidth="1"/>
    <col min="4086" max="4086" width="35" style="131" customWidth="1"/>
    <col min="4087" max="4087" width="19" style="131" customWidth="1"/>
    <col min="4088" max="4339" width="12.125" style="131" customWidth="1"/>
    <col min="4340" max="4340" width="35" style="131" customWidth="1"/>
    <col min="4341" max="4341" width="19" style="131" customWidth="1"/>
    <col min="4342" max="4342" width="35" style="131" customWidth="1"/>
    <col min="4343" max="4343" width="19" style="131" customWidth="1"/>
    <col min="4344" max="4595" width="12.125" style="131" customWidth="1"/>
    <col min="4596" max="4596" width="35" style="131" customWidth="1"/>
    <col min="4597" max="4597" width="19" style="131" customWidth="1"/>
    <col min="4598" max="4598" width="35" style="131" customWidth="1"/>
    <col min="4599" max="4599" width="19" style="131" customWidth="1"/>
    <col min="4600" max="4851" width="12.125" style="131" customWidth="1"/>
    <col min="4852" max="4852" width="35" style="131" customWidth="1"/>
    <col min="4853" max="4853" width="19" style="131" customWidth="1"/>
    <col min="4854" max="4854" width="35" style="131" customWidth="1"/>
    <col min="4855" max="4855" width="19" style="131" customWidth="1"/>
    <col min="4856" max="5107" width="12.125" style="131" customWidth="1"/>
    <col min="5108" max="5108" width="35" style="131" customWidth="1"/>
    <col min="5109" max="5109" width="19" style="131" customWidth="1"/>
    <col min="5110" max="5110" width="35" style="131" customWidth="1"/>
    <col min="5111" max="5111" width="19" style="131" customWidth="1"/>
    <col min="5112" max="5363" width="12.125" style="131" customWidth="1"/>
    <col min="5364" max="5364" width="35" style="131" customWidth="1"/>
    <col min="5365" max="5365" width="19" style="131" customWidth="1"/>
    <col min="5366" max="5366" width="35" style="131" customWidth="1"/>
    <col min="5367" max="5367" width="19" style="131" customWidth="1"/>
    <col min="5368" max="5619" width="12.125" style="131" customWidth="1"/>
    <col min="5620" max="5620" width="35" style="131" customWidth="1"/>
    <col min="5621" max="5621" width="19" style="131" customWidth="1"/>
    <col min="5622" max="5622" width="35" style="131" customWidth="1"/>
    <col min="5623" max="5623" width="19" style="131" customWidth="1"/>
    <col min="5624" max="5875" width="12.125" style="131" customWidth="1"/>
    <col min="5876" max="5876" width="35" style="131" customWidth="1"/>
    <col min="5877" max="5877" width="19" style="131" customWidth="1"/>
    <col min="5878" max="5878" width="35" style="131" customWidth="1"/>
    <col min="5879" max="5879" width="19" style="131" customWidth="1"/>
    <col min="5880" max="6131" width="12.125" style="131" customWidth="1"/>
    <col min="6132" max="6132" width="35" style="131" customWidth="1"/>
    <col min="6133" max="6133" width="19" style="131" customWidth="1"/>
    <col min="6134" max="6134" width="35" style="131" customWidth="1"/>
    <col min="6135" max="6135" width="19" style="131" customWidth="1"/>
    <col min="6136" max="6387" width="12.125" style="131" customWidth="1"/>
    <col min="6388" max="6388" width="35" style="131" customWidth="1"/>
    <col min="6389" max="6389" width="19" style="131" customWidth="1"/>
    <col min="6390" max="6390" width="35" style="131" customWidth="1"/>
    <col min="6391" max="6391" width="19" style="131" customWidth="1"/>
    <col min="6392" max="6643" width="12.125" style="131" customWidth="1"/>
    <col min="6644" max="6644" width="35" style="131" customWidth="1"/>
    <col min="6645" max="6645" width="19" style="131" customWidth="1"/>
    <col min="6646" max="6646" width="35" style="131" customWidth="1"/>
    <col min="6647" max="6647" width="19" style="131" customWidth="1"/>
    <col min="6648" max="6899" width="12.125" style="131" customWidth="1"/>
    <col min="6900" max="6900" width="35" style="131" customWidth="1"/>
    <col min="6901" max="6901" width="19" style="131" customWidth="1"/>
    <col min="6902" max="6902" width="35" style="131" customWidth="1"/>
    <col min="6903" max="6903" width="19" style="131" customWidth="1"/>
    <col min="6904" max="7155" width="12.125" style="131" customWidth="1"/>
    <col min="7156" max="7156" width="35" style="131" customWidth="1"/>
    <col min="7157" max="7157" width="19" style="131" customWidth="1"/>
    <col min="7158" max="7158" width="35" style="131" customWidth="1"/>
    <col min="7159" max="7159" width="19" style="131" customWidth="1"/>
    <col min="7160" max="7411" width="12.125" style="131" customWidth="1"/>
    <col min="7412" max="7412" width="35" style="131" customWidth="1"/>
    <col min="7413" max="7413" width="19" style="131" customWidth="1"/>
    <col min="7414" max="7414" width="35" style="131" customWidth="1"/>
    <col min="7415" max="7415" width="19" style="131" customWidth="1"/>
    <col min="7416" max="7667" width="12.125" style="131" customWidth="1"/>
    <col min="7668" max="7668" width="35" style="131" customWidth="1"/>
    <col min="7669" max="7669" width="19" style="131" customWidth="1"/>
    <col min="7670" max="7670" width="35" style="131" customWidth="1"/>
    <col min="7671" max="7671" width="19" style="131" customWidth="1"/>
    <col min="7672" max="7923" width="12.125" style="131" customWidth="1"/>
    <col min="7924" max="7924" width="35" style="131" customWidth="1"/>
    <col min="7925" max="7925" width="19" style="131" customWidth="1"/>
    <col min="7926" max="7926" width="35" style="131" customWidth="1"/>
    <col min="7927" max="7927" width="19" style="131" customWidth="1"/>
    <col min="7928" max="8179" width="12.125" style="131" customWidth="1"/>
    <col min="8180" max="8180" width="35" style="131" customWidth="1"/>
    <col min="8181" max="8181" width="19" style="131" customWidth="1"/>
    <col min="8182" max="8182" width="35" style="131" customWidth="1"/>
    <col min="8183" max="8183" width="19" style="131" customWidth="1"/>
    <col min="8184" max="8435" width="12.125" style="131" customWidth="1"/>
    <col min="8436" max="8436" width="35" style="131" customWidth="1"/>
    <col min="8437" max="8437" width="19" style="131" customWidth="1"/>
    <col min="8438" max="8438" width="35" style="131" customWidth="1"/>
    <col min="8439" max="8439" width="19" style="131" customWidth="1"/>
    <col min="8440" max="8691" width="12.125" style="131" customWidth="1"/>
    <col min="8692" max="8692" width="35" style="131" customWidth="1"/>
    <col min="8693" max="8693" width="19" style="131" customWidth="1"/>
    <col min="8694" max="8694" width="35" style="131" customWidth="1"/>
    <col min="8695" max="8695" width="19" style="131" customWidth="1"/>
    <col min="8696" max="8947" width="12.125" style="131" customWidth="1"/>
    <col min="8948" max="8948" width="35" style="131" customWidth="1"/>
    <col min="8949" max="8949" width="19" style="131" customWidth="1"/>
    <col min="8950" max="8950" width="35" style="131" customWidth="1"/>
    <col min="8951" max="8951" width="19" style="131" customWidth="1"/>
    <col min="8952" max="9203" width="12.125" style="131" customWidth="1"/>
    <col min="9204" max="9204" width="35" style="131" customWidth="1"/>
    <col min="9205" max="9205" width="19" style="131" customWidth="1"/>
    <col min="9206" max="9206" width="35" style="131" customWidth="1"/>
    <col min="9207" max="9207" width="19" style="131" customWidth="1"/>
    <col min="9208" max="9459" width="12.125" style="131" customWidth="1"/>
    <col min="9460" max="9460" width="35" style="131" customWidth="1"/>
    <col min="9461" max="9461" width="19" style="131" customWidth="1"/>
    <col min="9462" max="9462" width="35" style="131" customWidth="1"/>
    <col min="9463" max="9463" width="19" style="131" customWidth="1"/>
    <col min="9464" max="9715" width="12.125" style="131" customWidth="1"/>
    <col min="9716" max="9716" width="35" style="131" customWidth="1"/>
    <col min="9717" max="9717" width="19" style="131" customWidth="1"/>
    <col min="9718" max="9718" width="35" style="131" customWidth="1"/>
    <col min="9719" max="9719" width="19" style="131" customWidth="1"/>
    <col min="9720" max="9971" width="12.125" style="131" customWidth="1"/>
    <col min="9972" max="9972" width="35" style="131" customWidth="1"/>
    <col min="9973" max="9973" width="19" style="131" customWidth="1"/>
    <col min="9974" max="9974" width="35" style="131" customWidth="1"/>
    <col min="9975" max="9975" width="19" style="131" customWidth="1"/>
    <col min="9976" max="10227" width="12.125" style="131" customWidth="1"/>
    <col min="10228" max="10228" width="35" style="131" customWidth="1"/>
    <col min="10229" max="10229" width="19" style="131" customWidth="1"/>
    <col min="10230" max="10230" width="35" style="131" customWidth="1"/>
    <col min="10231" max="10231" width="19" style="131" customWidth="1"/>
    <col min="10232" max="10483" width="12.125" style="131" customWidth="1"/>
    <col min="10484" max="10484" width="35" style="131" customWidth="1"/>
    <col min="10485" max="10485" width="19" style="131" customWidth="1"/>
    <col min="10486" max="10486" width="35" style="131" customWidth="1"/>
    <col min="10487" max="10487" width="19" style="131" customWidth="1"/>
    <col min="10488" max="10739" width="12.125" style="131" customWidth="1"/>
    <col min="10740" max="10740" width="35" style="131" customWidth="1"/>
    <col min="10741" max="10741" width="19" style="131" customWidth="1"/>
    <col min="10742" max="10742" width="35" style="131" customWidth="1"/>
    <col min="10743" max="10743" width="19" style="131" customWidth="1"/>
    <col min="10744" max="10995" width="12.125" style="131" customWidth="1"/>
    <col min="10996" max="10996" width="35" style="131" customWidth="1"/>
    <col min="10997" max="10997" width="19" style="131" customWidth="1"/>
    <col min="10998" max="10998" width="35" style="131" customWidth="1"/>
    <col min="10999" max="10999" width="19" style="131" customWidth="1"/>
    <col min="11000" max="11251" width="12.125" style="131" customWidth="1"/>
    <col min="11252" max="11252" width="35" style="131" customWidth="1"/>
    <col min="11253" max="11253" width="19" style="131" customWidth="1"/>
    <col min="11254" max="11254" width="35" style="131" customWidth="1"/>
    <col min="11255" max="11255" width="19" style="131" customWidth="1"/>
    <col min="11256" max="11507" width="12.125" style="131" customWidth="1"/>
    <col min="11508" max="11508" width="35" style="131" customWidth="1"/>
    <col min="11509" max="11509" width="19" style="131" customWidth="1"/>
    <col min="11510" max="11510" width="35" style="131" customWidth="1"/>
    <col min="11511" max="11511" width="19" style="131" customWidth="1"/>
    <col min="11512" max="11763" width="12.125" style="131" customWidth="1"/>
    <col min="11764" max="11764" width="35" style="131" customWidth="1"/>
    <col min="11765" max="11765" width="19" style="131" customWidth="1"/>
    <col min="11766" max="11766" width="35" style="131" customWidth="1"/>
    <col min="11767" max="11767" width="19" style="131" customWidth="1"/>
    <col min="11768" max="12019" width="12.125" style="131" customWidth="1"/>
    <col min="12020" max="12020" width="35" style="131" customWidth="1"/>
    <col min="12021" max="12021" width="19" style="131" customWidth="1"/>
    <col min="12022" max="12022" width="35" style="131" customWidth="1"/>
    <col min="12023" max="12023" width="19" style="131" customWidth="1"/>
    <col min="12024" max="12275" width="12.125" style="131" customWidth="1"/>
    <col min="12276" max="12276" width="35" style="131" customWidth="1"/>
    <col min="12277" max="12277" width="19" style="131" customWidth="1"/>
    <col min="12278" max="12278" width="35" style="131" customWidth="1"/>
    <col min="12279" max="12279" width="19" style="131" customWidth="1"/>
    <col min="12280" max="12531" width="12.125" style="131" customWidth="1"/>
    <col min="12532" max="12532" width="35" style="131" customWidth="1"/>
    <col min="12533" max="12533" width="19" style="131" customWidth="1"/>
    <col min="12534" max="12534" width="35" style="131" customWidth="1"/>
    <col min="12535" max="12535" width="19" style="131" customWidth="1"/>
    <col min="12536" max="12787" width="12.125" style="131" customWidth="1"/>
    <col min="12788" max="12788" width="35" style="131" customWidth="1"/>
    <col min="12789" max="12789" width="19" style="131" customWidth="1"/>
    <col min="12790" max="12790" width="35" style="131" customWidth="1"/>
    <col min="12791" max="12791" width="19" style="131" customWidth="1"/>
    <col min="12792" max="13043" width="12.125" style="131" customWidth="1"/>
    <col min="13044" max="13044" width="35" style="131" customWidth="1"/>
    <col min="13045" max="13045" width="19" style="131" customWidth="1"/>
    <col min="13046" max="13046" width="35" style="131" customWidth="1"/>
    <col min="13047" max="13047" width="19" style="131" customWidth="1"/>
    <col min="13048" max="13299" width="12.125" style="131" customWidth="1"/>
    <col min="13300" max="13300" width="35" style="131" customWidth="1"/>
    <col min="13301" max="13301" width="19" style="131" customWidth="1"/>
    <col min="13302" max="13302" width="35" style="131" customWidth="1"/>
    <col min="13303" max="13303" width="19" style="131" customWidth="1"/>
    <col min="13304" max="13555" width="12.125" style="131" customWidth="1"/>
    <col min="13556" max="13556" width="35" style="131" customWidth="1"/>
    <col min="13557" max="13557" width="19" style="131" customWidth="1"/>
    <col min="13558" max="13558" width="35" style="131" customWidth="1"/>
    <col min="13559" max="13559" width="19" style="131" customWidth="1"/>
    <col min="13560" max="13811" width="12.125" style="131" customWidth="1"/>
    <col min="13812" max="13812" width="35" style="131" customWidth="1"/>
    <col min="13813" max="13813" width="19" style="131" customWidth="1"/>
    <col min="13814" max="13814" width="35" style="131" customWidth="1"/>
    <col min="13815" max="13815" width="19" style="131" customWidth="1"/>
    <col min="13816" max="14067" width="12.125" style="131" customWidth="1"/>
    <col min="14068" max="14068" width="35" style="131" customWidth="1"/>
    <col min="14069" max="14069" width="19" style="131" customWidth="1"/>
    <col min="14070" max="14070" width="35" style="131" customWidth="1"/>
    <col min="14071" max="14071" width="19" style="131" customWidth="1"/>
    <col min="14072" max="14323" width="12.125" style="131" customWidth="1"/>
    <col min="14324" max="14324" width="35" style="131" customWidth="1"/>
    <col min="14325" max="14325" width="19" style="131" customWidth="1"/>
    <col min="14326" max="14326" width="35" style="131" customWidth="1"/>
    <col min="14327" max="14327" width="19" style="131" customWidth="1"/>
    <col min="14328" max="14579" width="12.125" style="131" customWidth="1"/>
    <col min="14580" max="14580" width="35" style="131" customWidth="1"/>
    <col min="14581" max="14581" width="19" style="131" customWidth="1"/>
    <col min="14582" max="14582" width="35" style="131" customWidth="1"/>
    <col min="14583" max="14583" width="19" style="131" customWidth="1"/>
    <col min="14584" max="14835" width="12.125" style="131" customWidth="1"/>
    <col min="14836" max="14836" width="35" style="131" customWidth="1"/>
    <col min="14837" max="14837" width="19" style="131" customWidth="1"/>
    <col min="14838" max="14838" width="35" style="131" customWidth="1"/>
    <col min="14839" max="14839" width="19" style="131" customWidth="1"/>
    <col min="14840" max="15091" width="12.125" style="131" customWidth="1"/>
    <col min="15092" max="15092" width="35" style="131" customWidth="1"/>
    <col min="15093" max="15093" width="19" style="131" customWidth="1"/>
    <col min="15094" max="15094" width="35" style="131" customWidth="1"/>
    <col min="15095" max="15095" width="19" style="131" customWidth="1"/>
    <col min="15096" max="15347" width="12.125" style="131" customWidth="1"/>
    <col min="15348" max="15348" width="35" style="131" customWidth="1"/>
    <col min="15349" max="15349" width="19" style="131" customWidth="1"/>
    <col min="15350" max="15350" width="35" style="131" customWidth="1"/>
    <col min="15351" max="15351" width="19" style="131" customWidth="1"/>
    <col min="15352" max="15603" width="12.125" style="131" customWidth="1"/>
    <col min="15604" max="15604" width="35" style="131" customWidth="1"/>
    <col min="15605" max="15605" width="19" style="131" customWidth="1"/>
    <col min="15606" max="15606" width="35" style="131" customWidth="1"/>
    <col min="15607" max="15607" width="19" style="131" customWidth="1"/>
    <col min="15608" max="15859" width="12.125" style="131" customWidth="1"/>
    <col min="15860" max="15860" width="35" style="131" customWidth="1"/>
    <col min="15861" max="15861" width="19" style="131" customWidth="1"/>
    <col min="15862" max="15862" width="35" style="131" customWidth="1"/>
    <col min="15863" max="15863" width="19" style="131" customWidth="1"/>
    <col min="15864" max="16115" width="12.125" style="131" customWidth="1"/>
    <col min="16116" max="16116" width="35" style="131" customWidth="1"/>
    <col min="16117" max="16117" width="19" style="131" customWidth="1"/>
    <col min="16118" max="16118" width="35" style="131" customWidth="1"/>
    <col min="16119" max="16119" width="19" style="131" customWidth="1"/>
    <col min="16120" max="16370" width="12.125" style="131" customWidth="1"/>
    <col min="16371" max="16384" width="12.125" style="131"/>
  </cols>
  <sheetData>
    <row r="1" customHeight="1" spans="1:1">
      <c r="A1" s="131" t="s">
        <v>1269</v>
      </c>
    </row>
    <row r="2" ht="51" customHeight="1" spans="1:6">
      <c r="A2" s="155" t="s">
        <v>1270</v>
      </c>
      <c r="B2" s="155"/>
      <c r="C2" s="155"/>
      <c r="D2" s="155"/>
      <c r="E2" s="156"/>
      <c r="F2" s="156"/>
    </row>
    <row r="3" ht="25" customHeight="1" spans="1:6">
      <c r="A3" s="157"/>
      <c r="B3" s="157"/>
      <c r="C3" s="157"/>
      <c r="D3" s="157"/>
      <c r="F3" s="158" t="s">
        <v>22</v>
      </c>
    </row>
    <row r="4" s="154" customFormat="1" ht="40" customHeight="1" spans="1:6">
      <c r="A4" s="6" t="s">
        <v>23</v>
      </c>
      <c r="B4" s="6" t="s">
        <v>24</v>
      </c>
      <c r="C4" s="6" t="s">
        <v>25</v>
      </c>
      <c r="D4" s="6" t="s">
        <v>26</v>
      </c>
      <c r="E4" s="159" t="s">
        <v>27</v>
      </c>
      <c r="F4" s="159" t="s">
        <v>28</v>
      </c>
    </row>
    <row r="5" s="154" customFormat="1" ht="40" customHeight="1" spans="1:6">
      <c r="A5" s="160" t="s">
        <v>1271</v>
      </c>
      <c r="B5" s="10"/>
      <c r="C5" s="10"/>
      <c r="D5" s="10"/>
      <c r="E5" s="161"/>
      <c r="F5" s="161"/>
    </row>
    <row r="6" s="154" customFormat="1" ht="40" customHeight="1" spans="1:6">
      <c r="A6" s="160" t="s">
        <v>1272</v>
      </c>
      <c r="B6" s="10"/>
      <c r="C6" s="10"/>
      <c r="D6" s="10"/>
      <c r="E6" s="161"/>
      <c r="F6" s="161"/>
    </row>
    <row r="7" s="154" customFormat="1" ht="40" customHeight="1" spans="1:6">
      <c r="A7" s="160" t="s">
        <v>1273</v>
      </c>
      <c r="B7" s="10"/>
      <c r="C7" s="10"/>
      <c r="D7" s="10"/>
      <c r="E7" s="161"/>
      <c r="F7" s="161"/>
    </row>
    <row r="8" s="154" customFormat="1" ht="40" customHeight="1" spans="1:6">
      <c r="A8" s="160" t="s">
        <v>1274</v>
      </c>
      <c r="B8" s="10"/>
      <c r="C8" s="10"/>
      <c r="D8" s="10"/>
      <c r="E8" s="161"/>
      <c r="F8" s="161"/>
    </row>
    <row r="9" s="154" customFormat="1" ht="40" customHeight="1" spans="1:6">
      <c r="A9" s="160" t="s">
        <v>1275</v>
      </c>
      <c r="B9" s="10"/>
      <c r="C9" s="10"/>
      <c r="D9" s="10"/>
      <c r="E9" s="161"/>
      <c r="F9" s="161"/>
    </row>
    <row r="10" s="154" customFormat="1" ht="40" customHeight="1" spans="1:6">
      <c r="A10" s="160" t="s">
        <v>1276</v>
      </c>
      <c r="B10" s="162">
        <v>110</v>
      </c>
      <c r="C10" s="162">
        <v>110</v>
      </c>
      <c r="D10" s="10">
        <v>85</v>
      </c>
      <c r="E10" s="161">
        <f>D10/C10</f>
        <v>0.772727272727273</v>
      </c>
      <c r="F10" s="161">
        <v>-0.540540540540541</v>
      </c>
    </row>
    <row r="11" s="154" customFormat="1" ht="40" customHeight="1" spans="1:6">
      <c r="A11" s="160" t="s">
        <v>1277</v>
      </c>
      <c r="B11" s="162">
        <v>122008</v>
      </c>
      <c r="C11" s="162">
        <v>122008</v>
      </c>
      <c r="D11" s="10">
        <v>117953</v>
      </c>
      <c r="E11" s="161">
        <f t="shared" ref="E10:E14" si="0">D11/C11</f>
        <v>0.966764474460691</v>
      </c>
      <c r="F11" s="161">
        <v>-0.224289415880782</v>
      </c>
    </row>
    <row r="12" s="154" customFormat="1" ht="40" customHeight="1" spans="1:6">
      <c r="A12" s="160" t="s">
        <v>1278</v>
      </c>
      <c r="B12" s="10"/>
      <c r="C12" s="10"/>
      <c r="D12" s="10"/>
      <c r="E12" s="161"/>
      <c r="F12" s="161"/>
    </row>
    <row r="13" s="154" customFormat="1" ht="40" customHeight="1" spans="1:6">
      <c r="A13" s="160" t="s">
        <v>1279</v>
      </c>
      <c r="B13" s="10"/>
      <c r="C13" s="10"/>
      <c r="D13" s="10"/>
      <c r="E13" s="161"/>
      <c r="F13" s="161"/>
    </row>
    <row r="14" s="154" customFormat="1" ht="40" customHeight="1" spans="1:6">
      <c r="A14" s="160" t="s">
        <v>1280</v>
      </c>
      <c r="B14" s="162">
        <v>1400</v>
      </c>
      <c r="C14" s="162">
        <v>1400</v>
      </c>
      <c r="D14" s="10">
        <v>696</v>
      </c>
      <c r="E14" s="161">
        <f t="shared" si="0"/>
        <v>0.497142857142857</v>
      </c>
      <c r="F14" s="161">
        <v>-0.488235294117647</v>
      </c>
    </row>
    <row r="15" s="154" customFormat="1" ht="40" customHeight="1" spans="1:6">
      <c r="A15" s="160" t="s">
        <v>1281</v>
      </c>
      <c r="B15" s="10"/>
      <c r="C15" s="10"/>
      <c r="D15" s="10"/>
      <c r="E15" s="161"/>
      <c r="F15" s="161"/>
    </row>
    <row r="16" s="154" customFormat="1" ht="40" customHeight="1" spans="1:6">
      <c r="A16" s="160" t="s">
        <v>1282</v>
      </c>
      <c r="B16" s="10"/>
      <c r="C16" s="10"/>
      <c r="D16" s="10"/>
      <c r="E16" s="161"/>
      <c r="F16" s="161"/>
    </row>
    <row r="17" s="154" customFormat="1" ht="40" customHeight="1" spans="1:6">
      <c r="A17" s="160" t="s">
        <v>1283</v>
      </c>
      <c r="B17" s="10"/>
      <c r="C17" s="10"/>
      <c r="D17" s="10"/>
      <c r="E17" s="161"/>
      <c r="F17" s="161"/>
    </row>
    <row r="18" s="154" customFormat="1" ht="40" customHeight="1" spans="1:6">
      <c r="A18" s="160" t="s">
        <v>1284</v>
      </c>
      <c r="B18" s="162">
        <v>1200</v>
      </c>
      <c r="C18" s="162">
        <v>1200</v>
      </c>
      <c r="D18" s="10">
        <v>1234</v>
      </c>
      <c r="E18" s="161">
        <f>D18/C18</f>
        <v>1.02833333333333</v>
      </c>
      <c r="F18" s="161">
        <v>0.15219421101774</v>
      </c>
    </row>
    <row r="19" s="154" customFormat="1" ht="40" customHeight="1" spans="1:6">
      <c r="A19" s="160" t="s">
        <v>1285</v>
      </c>
      <c r="B19" s="10"/>
      <c r="C19" s="10"/>
      <c r="D19" s="10"/>
      <c r="E19" s="161"/>
      <c r="F19" s="161"/>
    </row>
    <row r="20" s="154" customFormat="1" ht="40" customHeight="1" spans="1:6">
      <c r="A20" s="160" t="s">
        <v>1286</v>
      </c>
      <c r="B20" s="10"/>
      <c r="C20" s="10"/>
      <c r="D20" s="10"/>
      <c r="E20" s="161"/>
      <c r="F20" s="161">
        <v>-1</v>
      </c>
    </row>
    <row r="21" s="154" customFormat="1" ht="40" customHeight="1" spans="1:6">
      <c r="A21" s="160" t="s">
        <v>1287</v>
      </c>
      <c r="B21" s="10"/>
      <c r="C21" s="10">
        <v>40000</v>
      </c>
      <c r="D21" s="10">
        <v>40061</v>
      </c>
      <c r="E21" s="161">
        <f>D21/C21</f>
        <v>1.001525</v>
      </c>
      <c r="F21" s="161">
        <v>0.106657458563536</v>
      </c>
    </row>
    <row r="22" s="154" customFormat="1" ht="40" customHeight="1" spans="1:6">
      <c r="A22" s="163" t="s">
        <v>1288</v>
      </c>
      <c r="B22" s="164">
        <f>SUM(B5:B21)</f>
        <v>124718</v>
      </c>
      <c r="C22" s="164">
        <f>SUM(C5:C21)</f>
        <v>164718</v>
      </c>
      <c r="D22" s="164">
        <f>SUM(D5:D21)</f>
        <v>160029</v>
      </c>
      <c r="E22" s="159">
        <f t="shared" ref="E22:E28" si="1">D22/C22</f>
        <v>0.971533165774232</v>
      </c>
      <c r="F22" s="159">
        <v>-0.161611928100295</v>
      </c>
    </row>
    <row r="23" s="154" customFormat="1" ht="40" customHeight="1" spans="1:6">
      <c r="A23" s="163" t="s">
        <v>1289</v>
      </c>
      <c r="B23" s="165">
        <v>2500</v>
      </c>
      <c r="C23" s="165">
        <v>3476</v>
      </c>
      <c r="D23" s="164">
        <v>3907</v>
      </c>
      <c r="E23" s="159">
        <f t="shared" si="1"/>
        <v>1.12399309551208</v>
      </c>
      <c r="F23" s="159">
        <v>0.444896449704142</v>
      </c>
    </row>
    <row r="24" s="154" customFormat="1" ht="40" customHeight="1" spans="1:6">
      <c r="A24" s="166" t="s">
        <v>1290</v>
      </c>
      <c r="B24" s="167">
        <v>2500</v>
      </c>
      <c r="C24" s="167">
        <v>3476</v>
      </c>
      <c r="D24" s="168">
        <v>3907</v>
      </c>
      <c r="E24" s="161">
        <f t="shared" si="1"/>
        <v>1.12399309551208</v>
      </c>
      <c r="F24" s="161">
        <v>0.444896449704142</v>
      </c>
    </row>
    <row r="25" s="154" customFormat="1" ht="40" customHeight="1" spans="1:6">
      <c r="A25" s="166" t="s">
        <v>1291</v>
      </c>
      <c r="B25" s="167"/>
      <c r="C25" s="167"/>
      <c r="D25" s="168"/>
      <c r="E25" s="161"/>
      <c r="F25" s="161"/>
    </row>
    <row r="26" s="154" customFormat="1" ht="40" customHeight="1" spans="1:6">
      <c r="A26" s="169" t="s">
        <v>1292</v>
      </c>
      <c r="B26" s="170"/>
      <c r="C26" s="170">
        <v>57900</v>
      </c>
      <c r="D26" s="164">
        <v>57900</v>
      </c>
      <c r="E26" s="159">
        <f>D26/C26</f>
        <v>1</v>
      </c>
      <c r="F26" s="159">
        <v>-0.313981042654028</v>
      </c>
    </row>
    <row r="27" ht="40" customHeight="1" spans="1:6">
      <c r="A27" s="163" t="s">
        <v>1293</v>
      </c>
      <c r="B27" s="170">
        <v>10823</v>
      </c>
      <c r="C27" s="170">
        <v>10823</v>
      </c>
      <c r="D27" s="164">
        <v>10883</v>
      </c>
      <c r="E27" s="159">
        <f t="shared" si="1"/>
        <v>1.00554374942253</v>
      </c>
      <c r="F27" s="116">
        <v>-0.241919754806353</v>
      </c>
    </row>
    <row r="28" ht="40" customHeight="1" spans="1:6">
      <c r="A28" s="150" t="s">
        <v>1294</v>
      </c>
      <c r="B28" s="150">
        <f>B22+B23+B26+B27</f>
        <v>138041</v>
      </c>
      <c r="C28" s="150">
        <f>C22+C23+C26+C27</f>
        <v>236917</v>
      </c>
      <c r="D28" s="150">
        <f>D22+D23+D26+D27</f>
        <v>232719</v>
      </c>
      <c r="E28" s="159">
        <f t="shared" si="1"/>
        <v>0.982280714342998</v>
      </c>
      <c r="F28" s="116">
        <v>-0.203935868535286</v>
      </c>
    </row>
  </sheetData>
  <mergeCells count="1">
    <mergeCell ref="A2:F2"/>
  </mergeCells>
  <conditionalFormatting sqref="B23">
    <cfRule type="cellIs" dxfId="0" priority="7" stopIfTrue="1" operator="equal">
      <formula>0</formula>
    </cfRule>
  </conditionalFormatting>
  <conditionalFormatting sqref="C23">
    <cfRule type="cellIs" dxfId="0" priority="3" stopIfTrue="1" operator="equal">
      <formula>0</formula>
    </cfRule>
  </conditionalFormatting>
  <conditionalFormatting sqref="B27">
    <cfRule type="cellIs" dxfId="0" priority="6" stopIfTrue="1" operator="equal">
      <formula>0</formula>
    </cfRule>
  </conditionalFormatting>
  <conditionalFormatting sqref="C27">
    <cfRule type="cellIs" dxfId="0" priority="2" stopIfTrue="1" operator="equal">
      <formula>0</formula>
    </cfRule>
  </conditionalFormatting>
  <conditionalFormatting sqref="C24:C26">
    <cfRule type="cellIs" dxfId="0" priority="5" stopIfTrue="1" operator="equal">
      <formula>0</formula>
    </cfRule>
  </conditionalFormatting>
  <conditionalFormatting sqref="A22:A23 A24:B26 A27 D22:D27 B22:C22">
    <cfRule type="cellIs" dxfId="0" priority="13" stopIfTrue="1" operator="equal">
      <formula>0</formula>
    </cfRule>
  </conditionalFormatting>
  <pageMargins left="0.751388888888889" right="0.751388888888889" top="1" bottom="1" header="0" footer="0"/>
  <pageSetup paperSize="1" fitToHeight="0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6"/>
  <sheetViews>
    <sheetView topLeftCell="A4" workbookViewId="0">
      <selection activeCell="H4" sqref="H4"/>
    </sheetView>
  </sheetViews>
  <sheetFormatPr defaultColWidth="22.875" defaultRowHeight="36" customHeight="1"/>
  <cols>
    <col min="1" max="1" width="22.875" style="109" customWidth="1"/>
    <col min="2" max="2" width="14.5" style="129" customWidth="1"/>
    <col min="3" max="4" width="14.5" style="130" customWidth="1"/>
    <col min="5" max="5" width="14.5" style="131" customWidth="1"/>
    <col min="6" max="6" width="14.5" style="110" customWidth="1"/>
    <col min="7" max="7" width="22.875" style="132" customWidth="1"/>
    <col min="8" max="16355" width="22.875" style="131" customWidth="1"/>
    <col min="16356" max="16384" width="22.875" style="107" customWidth="1"/>
  </cols>
  <sheetData>
    <row r="1" customHeight="1" spans="1:16384">
      <c r="A1" s="133" t="s">
        <v>1295</v>
      </c>
      <c r="B1" s="134"/>
      <c r="C1" s="134"/>
      <c r="D1" s="133"/>
      <c r="E1" s="135"/>
      <c r="F1" s="135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customHeight="1" spans="1:16384">
      <c r="A2" s="136" t="s">
        <v>1296</v>
      </c>
      <c r="B2" s="136"/>
      <c r="C2" s="136"/>
      <c r="D2" s="136"/>
      <c r="E2" s="137"/>
      <c r="F2" s="137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  <c r="BRW2" s="133"/>
      <c r="BRX2" s="133"/>
      <c r="BRY2" s="133"/>
      <c r="BRZ2" s="133"/>
      <c r="BSA2" s="133"/>
      <c r="BSB2" s="133"/>
      <c r="BSC2" s="133"/>
      <c r="BSD2" s="133"/>
      <c r="BSE2" s="133"/>
      <c r="BSF2" s="133"/>
      <c r="BSG2" s="133"/>
      <c r="BSH2" s="133"/>
      <c r="BSI2" s="133"/>
      <c r="BSJ2" s="133"/>
      <c r="BSK2" s="133"/>
      <c r="BSL2" s="133"/>
      <c r="BSM2" s="133"/>
      <c r="BSN2" s="133"/>
      <c r="BSO2" s="133"/>
      <c r="BSP2" s="133"/>
      <c r="BSQ2" s="133"/>
      <c r="BSR2" s="133"/>
      <c r="BSS2" s="133"/>
      <c r="BST2" s="133"/>
      <c r="BSU2" s="133"/>
      <c r="BSV2" s="133"/>
      <c r="BSW2" s="133"/>
      <c r="BSX2" s="133"/>
      <c r="BSY2" s="133"/>
      <c r="BSZ2" s="133"/>
      <c r="BTA2" s="133"/>
      <c r="BTB2" s="133"/>
      <c r="BTC2" s="133"/>
      <c r="BTD2" s="133"/>
      <c r="BTE2" s="133"/>
      <c r="BTF2" s="133"/>
      <c r="BTG2" s="133"/>
      <c r="BTH2" s="133"/>
      <c r="BTI2" s="133"/>
      <c r="BTJ2" s="133"/>
      <c r="BTK2" s="133"/>
      <c r="BTL2" s="133"/>
      <c r="BTM2" s="133"/>
      <c r="BTN2" s="133"/>
      <c r="BTO2" s="133"/>
      <c r="BTP2" s="133"/>
      <c r="BTQ2" s="133"/>
      <c r="BTR2" s="133"/>
      <c r="BTS2" s="133"/>
      <c r="BTT2" s="133"/>
      <c r="BTU2" s="133"/>
      <c r="BTV2" s="133"/>
      <c r="BTW2" s="133"/>
      <c r="BTX2" s="133"/>
      <c r="BTY2" s="133"/>
      <c r="BTZ2" s="133"/>
      <c r="BUA2" s="133"/>
      <c r="BUB2" s="133"/>
      <c r="BUC2" s="133"/>
      <c r="BUD2" s="133"/>
      <c r="BUE2" s="133"/>
      <c r="BUF2" s="133"/>
      <c r="BUG2" s="133"/>
      <c r="BUH2" s="133"/>
      <c r="BUI2" s="133"/>
      <c r="BUJ2" s="133"/>
      <c r="BUK2" s="133"/>
      <c r="BUL2" s="133"/>
      <c r="BUM2" s="133"/>
      <c r="BUN2" s="133"/>
      <c r="BUO2" s="133"/>
      <c r="BUP2" s="133"/>
      <c r="BUQ2" s="133"/>
      <c r="BUR2" s="133"/>
      <c r="BUS2" s="133"/>
      <c r="BUT2" s="133"/>
      <c r="BUU2" s="133"/>
      <c r="BUV2" s="133"/>
      <c r="BUW2" s="133"/>
      <c r="BUX2" s="133"/>
      <c r="BUY2" s="133"/>
      <c r="BUZ2" s="133"/>
      <c r="BVA2" s="133"/>
      <c r="BVB2" s="133"/>
      <c r="BVC2" s="133"/>
      <c r="BVD2" s="133"/>
      <c r="BVE2" s="133"/>
      <c r="BVF2" s="133"/>
      <c r="BVG2" s="133"/>
      <c r="BVH2" s="133"/>
      <c r="BVI2" s="133"/>
      <c r="BVJ2" s="133"/>
      <c r="BVK2" s="133"/>
      <c r="BVL2" s="133"/>
      <c r="BVM2" s="133"/>
      <c r="BVN2" s="133"/>
      <c r="BVO2" s="133"/>
      <c r="BVP2" s="133"/>
      <c r="BVQ2" s="133"/>
      <c r="BVR2" s="133"/>
      <c r="BVS2" s="133"/>
      <c r="BVT2" s="133"/>
      <c r="BVU2" s="133"/>
      <c r="BVV2" s="133"/>
      <c r="BVW2" s="133"/>
      <c r="BVX2" s="133"/>
      <c r="BVY2" s="133"/>
      <c r="BVZ2" s="133"/>
      <c r="BWA2" s="133"/>
      <c r="BWB2" s="133"/>
      <c r="BWC2" s="133"/>
      <c r="BWD2" s="133"/>
      <c r="BWE2" s="133"/>
      <c r="BWF2" s="133"/>
      <c r="BWG2" s="133"/>
      <c r="BWH2" s="133"/>
      <c r="BWI2" s="133"/>
      <c r="BWJ2" s="133"/>
      <c r="BWK2" s="133"/>
      <c r="BWL2" s="133"/>
      <c r="BWM2" s="133"/>
      <c r="BWN2" s="133"/>
      <c r="BWO2" s="133"/>
      <c r="BWP2" s="133"/>
      <c r="BWQ2" s="133"/>
      <c r="BWR2" s="133"/>
      <c r="BWS2" s="133"/>
      <c r="BWT2" s="133"/>
      <c r="BWU2" s="133"/>
      <c r="BWV2" s="133"/>
      <c r="BWW2" s="133"/>
      <c r="BWX2" s="133"/>
      <c r="BWY2" s="133"/>
      <c r="BWZ2" s="133"/>
      <c r="BXA2" s="133"/>
      <c r="BXB2" s="133"/>
      <c r="BXC2" s="133"/>
      <c r="BXD2" s="133"/>
      <c r="BXE2" s="133"/>
      <c r="BXF2" s="133"/>
      <c r="BXG2" s="133"/>
      <c r="BXH2" s="133"/>
      <c r="BXI2" s="133"/>
      <c r="BXJ2" s="133"/>
      <c r="BXK2" s="133"/>
      <c r="BXL2" s="133"/>
      <c r="BXM2" s="133"/>
      <c r="BXN2" s="133"/>
      <c r="BXO2" s="133"/>
      <c r="BXP2" s="133"/>
      <c r="BXQ2" s="133"/>
      <c r="BXR2" s="133"/>
      <c r="BXS2" s="133"/>
      <c r="BXT2" s="133"/>
      <c r="BXU2" s="133"/>
      <c r="BXV2" s="133"/>
      <c r="BXW2" s="133"/>
      <c r="BXX2" s="133"/>
      <c r="BXY2" s="133"/>
      <c r="BXZ2" s="133"/>
      <c r="BYA2" s="133"/>
      <c r="BYB2" s="133"/>
      <c r="BYC2" s="133"/>
      <c r="BYD2" s="133"/>
      <c r="BYE2" s="133"/>
      <c r="BYF2" s="133"/>
      <c r="BYG2" s="133"/>
      <c r="BYH2" s="133"/>
      <c r="BYI2" s="133"/>
      <c r="BYJ2" s="133"/>
      <c r="BYK2" s="133"/>
      <c r="BYL2" s="133"/>
      <c r="BYM2" s="133"/>
      <c r="BYN2" s="133"/>
      <c r="BYO2" s="133"/>
      <c r="BYP2" s="133"/>
      <c r="BYQ2" s="133"/>
      <c r="BYR2" s="133"/>
      <c r="BYS2" s="133"/>
      <c r="BYT2" s="133"/>
      <c r="BYU2" s="133"/>
      <c r="BYV2" s="133"/>
      <c r="BYW2" s="133"/>
      <c r="BYX2" s="133"/>
      <c r="BYY2" s="133"/>
      <c r="BYZ2" s="133"/>
      <c r="BZA2" s="133"/>
      <c r="BZB2" s="133"/>
      <c r="BZC2" s="133"/>
      <c r="BZD2" s="133"/>
      <c r="BZE2" s="133"/>
      <c r="BZF2" s="133"/>
      <c r="BZG2" s="133"/>
      <c r="BZH2" s="133"/>
      <c r="BZI2" s="133"/>
      <c r="BZJ2" s="133"/>
      <c r="BZK2" s="133"/>
      <c r="BZL2" s="133"/>
      <c r="BZM2" s="133"/>
      <c r="BZN2" s="133"/>
      <c r="BZO2" s="133"/>
      <c r="BZP2" s="133"/>
      <c r="BZQ2" s="133"/>
      <c r="BZR2" s="133"/>
      <c r="BZS2" s="133"/>
      <c r="BZT2" s="133"/>
      <c r="BZU2" s="133"/>
      <c r="BZV2" s="133"/>
      <c r="BZW2" s="133"/>
      <c r="BZX2" s="133"/>
      <c r="BZY2" s="133"/>
      <c r="BZZ2" s="133"/>
      <c r="CAA2" s="133"/>
      <c r="CAB2" s="133"/>
      <c r="CAC2" s="133"/>
      <c r="CAD2" s="133"/>
      <c r="CAE2" s="133"/>
      <c r="CAF2" s="133"/>
      <c r="CAG2" s="133"/>
      <c r="CAH2" s="133"/>
      <c r="CAI2" s="133"/>
      <c r="CAJ2" s="133"/>
      <c r="CAK2" s="133"/>
      <c r="CAL2" s="133"/>
      <c r="CAM2" s="133"/>
      <c r="CAN2" s="133"/>
      <c r="CAO2" s="133"/>
      <c r="CAP2" s="133"/>
      <c r="CAQ2" s="133"/>
      <c r="CAR2" s="133"/>
      <c r="CAS2" s="133"/>
      <c r="CAT2" s="133"/>
      <c r="CAU2" s="133"/>
      <c r="CAV2" s="133"/>
      <c r="CAW2" s="133"/>
      <c r="CAX2" s="133"/>
      <c r="CAY2" s="133"/>
      <c r="CAZ2" s="133"/>
      <c r="CBA2" s="133"/>
      <c r="CBB2" s="133"/>
      <c r="CBC2" s="133"/>
      <c r="CBD2" s="133"/>
      <c r="CBE2" s="133"/>
      <c r="CBF2" s="133"/>
      <c r="CBG2" s="133"/>
      <c r="CBH2" s="133"/>
      <c r="CBI2" s="133"/>
      <c r="CBJ2" s="133"/>
      <c r="CBK2" s="133"/>
      <c r="CBL2" s="133"/>
      <c r="CBM2" s="133"/>
      <c r="CBN2" s="133"/>
      <c r="CBO2" s="133"/>
      <c r="CBP2" s="133"/>
      <c r="CBQ2" s="133"/>
      <c r="CBR2" s="133"/>
      <c r="CBS2" s="133"/>
      <c r="CBT2" s="133"/>
      <c r="CBU2" s="133"/>
      <c r="CBV2" s="133"/>
      <c r="CBW2" s="133"/>
      <c r="CBX2" s="133"/>
      <c r="CBY2" s="133"/>
      <c r="CBZ2" s="133"/>
      <c r="CCA2" s="133"/>
      <c r="CCB2" s="133"/>
      <c r="CCC2" s="133"/>
      <c r="CCD2" s="133"/>
      <c r="CCE2" s="133"/>
      <c r="CCF2" s="133"/>
      <c r="CCG2" s="133"/>
      <c r="CCH2" s="133"/>
      <c r="CCI2" s="133"/>
      <c r="CCJ2" s="133"/>
      <c r="CCK2" s="133"/>
      <c r="CCL2" s="133"/>
      <c r="CCM2" s="133"/>
      <c r="CCN2" s="133"/>
      <c r="CCO2" s="133"/>
      <c r="CCP2" s="133"/>
      <c r="CCQ2" s="133"/>
      <c r="CCR2" s="133"/>
      <c r="CCS2" s="133"/>
      <c r="CCT2" s="133"/>
      <c r="CCU2" s="133"/>
      <c r="CCV2" s="133"/>
      <c r="CCW2" s="133"/>
      <c r="CCX2" s="133"/>
      <c r="CCY2" s="133"/>
      <c r="CCZ2" s="133"/>
      <c r="CDA2" s="133"/>
      <c r="CDB2" s="133"/>
      <c r="CDC2" s="133"/>
      <c r="CDD2" s="133"/>
      <c r="CDE2" s="133"/>
      <c r="CDF2" s="133"/>
      <c r="CDG2" s="133"/>
      <c r="CDH2" s="133"/>
      <c r="CDI2" s="133"/>
      <c r="CDJ2" s="133"/>
      <c r="CDK2" s="133"/>
      <c r="CDL2" s="133"/>
      <c r="CDM2" s="133"/>
      <c r="CDN2" s="133"/>
      <c r="CDO2" s="133"/>
      <c r="CDP2" s="133"/>
      <c r="CDQ2" s="133"/>
      <c r="CDR2" s="133"/>
      <c r="CDS2" s="133"/>
      <c r="CDT2" s="133"/>
      <c r="CDU2" s="133"/>
      <c r="CDV2" s="133"/>
      <c r="CDW2" s="133"/>
      <c r="CDX2" s="133"/>
      <c r="CDY2" s="133"/>
      <c r="CDZ2" s="133"/>
      <c r="CEA2" s="133"/>
      <c r="CEB2" s="133"/>
      <c r="CEC2" s="133"/>
      <c r="CED2" s="133"/>
      <c r="CEE2" s="133"/>
      <c r="CEF2" s="133"/>
      <c r="CEG2" s="133"/>
      <c r="CEH2" s="133"/>
      <c r="CEI2" s="133"/>
      <c r="CEJ2" s="133"/>
      <c r="CEK2" s="133"/>
      <c r="CEL2" s="133"/>
      <c r="CEM2" s="133"/>
      <c r="CEN2" s="133"/>
      <c r="CEO2" s="133"/>
      <c r="CEP2" s="133"/>
      <c r="CEQ2" s="133"/>
      <c r="CER2" s="133"/>
      <c r="CES2" s="133"/>
      <c r="CET2" s="133"/>
      <c r="CEU2" s="133"/>
      <c r="CEV2" s="133"/>
      <c r="CEW2" s="133"/>
      <c r="CEX2" s="133"/>
      <c r="CEY2" s="133"/>
      <c r="CEZ2" s="133"/>
      <c r="CFA2" s="133"/>
      <c r="CFB2" s="133"/>
      <c r="CFC2" s="133"/>
      <c r="CFD2" s="133"/>
      <c r="CFE2" s="133"/>
      <c r="CFF2" s="133"/>
      <c r="CFG2" s="133"/>
      <c r="CFH2" s="133"/>
      <c r="CFI2" s="133"/>
      <c r="CFJ2" s="133"/>
      <c r="CFK2" s="133"/>
      <c r="CFL2" s="133"/>
      <c r="CFM2" s="133"/>
      <c r="CFN2" s="133"/>
      <c r="CFO2" s="133"/>
      <c r="CFP2" s="133"/>
      <c r="CFQ2" s="133"/>
      <c r="CFR2" s="133"/>
      <c r="CFS2" s="133"/>
      <c r="CFT2" s="133"/>
      <c r="CFU2" s="133"/>
      <c r="CFV2" s="133"/>
      <c r="CFW2" s="133"/>
      <c r="CFX2" s="133"/>
      <c r="CFY2" s="133"/>
      <c r="CFZ2" s="133"/>
      <c r="CGA2" s="133"/>
      <c r="CGB2" s="133"/>
      <c r="CGC2" s="133"/>
      <c r="CGD2" s="133"/>
      <c r="CGE2" s="133"/>
      <c r="CGF2" s="133"/>
      <c r="CGG2" s="133"/>
      <c r="CGH2" s="133"/>
      <c r="CGI2" s="133"/>
      <c r="CGJ2" s="133"/>
      <c r="CGK2" s="133"/>
      <c r="CGL2" s="133"/>
      <c r="CGM2" s="133"/>
      <c r="CGN2" s="133"/>
      <c r="CGO2" s="133"/>
      <c r="CGP2" s="133"/>
      <c r="CGQ2" s="133"/>
      <c r="CGR2" s="133"/>
      <c r="CGS2" s="133"/>
      <c r="CGT2" s="133"/>
      <c r="CGU2" s="133"/>
      <c r="CGV2" s="133"/>
      <c r="CGW2" s="133"/>
      <c r="CGX2" s="133"/>
      <c r="CGY2" s="133"/>
      <c r="CGZ2" s="133"/>
      <c r="CHA2" s="133"/>
      <c r="CHB2" s="133"/>
      <c r="CHC2" s="133"/>
      <c r="CHD2" s="133"/>
      <c r="CHE2" s="133"/>
      <c r="CHF2" s="133"/>
      <c r="CHG2" s="133"/>
      <c r="CHH2" s="133"/>
      <c r="CHI2" s="133"/>
      <c r="CHJ2" s="133"/>
      <c r="CHK2" s="133"/>
      <c r="CHL2" s="133"/>
      <c r="CHM2" s="133"/>
      <c r="CHN2" s="133"/>
      <c r="CHO2" s="133"/>
      <c r="CHP2" s="133"/>
      <c r="CHQ2" s="133"/>
      <c r="CHR2" s="133"/>
      <c r="CHS2" s="133"/>
      <c r="CHT2" s="133"/>
      <c r="CHU2" s="133"/>
      <c r="CHV2" s="133"/>
      <c r="CHW2" s="133"/>
      <c r="CHX2" s="133"/>
      <c r="CHY2" s="133"/>
      <c r="CHZ2" s="133"/>
      <c r="CIA2" s="133"/>
      <c r="CIB2" s="133"/>
      <c r="CIC2" s="133"/>
      <c r="CID2" s="133"/>
      <c r="CIE2" s="133"/>
      <c r="CIF2" s="133"/>
      <c r="CIG2" s="133"/>
      <c r="CIH2" s="133"/>
      <c r="CII2" s="133"/>
      <c r="CIJ2" s="133"/>
      <c r="CIK2" s="133"/>
      <c r="CIL2" s="133"/>
      <c r="CIM2" s="133"/>
      <c r="CIN2" s="133"/>
      <c r="CIO2" s="133"/>
      <c r="CIP2" s="133"/>
      <c r="CIQ2" s="133"/>
      <c r="CIR2" s="133"/>
      <c r="CIS2" s="133"/>
      <c r="CIT2" s="133"/>
      <c r="CIU2" s="133"/>
      <c r="CIV2" s="133"/>
      <c r="CIW2" s="133"/>
      <c r="CIX2" s="133"/>
      <c r="CIY2" s="133"/>
      <c r="CIZ2" s="133"/>
      <c r="CJA2" s="133"/>
      <c r="CJB2" s="133"/>
      <c r="CJC2" s="133"/>
      <c r="CJD2" s="133"/>
      <c r="CJE2" s="133"/>
      <c r="CJF2" s="133"/>
      <c r="CJG2" s="133"/>
      <c r="CJH2" s="133"/>
      <c r="CJI2" s="133"/>
      <c r="CJJ2" s="133"/>
      <c r="CJK2" s="133"/>
      <c r="CJL2" s="133"/>
      <c r="CJM2" s="133"/>
      <c r="CJN2" s="133"/>
      <c r="CJO2" s="133"/>
      <c r="CJP2" s="133"/>
      <c r="CJQ2" s="133"/>
      <c r="CJR2" s="133"/>
      <c r="CJS2" s="133"/>
      <c r="CJT2" s="133"/>
      <c r="CJU2" s="133"/>
      <c r="CJV2" s="133"/>
      <c r="CJW2" s="133"/>
      <c r="CJX2" s="133"/>
      <c r="CJY2" s="133"/>
      <c r="CJZ2" s="133"/>
      <c r="CKA2" s="133"/>
      <c r="CKB2" s="133"/>
      <c r="CKC2" s="133"/>
      <c r="CKD2" s="133"/>
      <c r="CKE2" s="133"/>
      <c r="CKF2" s="133"/>
      <c r="CKG2" s="133"/>
      <c r="CKH2" s="133"/>
      <c r="CKI2" s="133"/>
      <c r="CKJ2" s="133"/>
      <c r="CKK2" s="133"/>
      <c r="CKL2" s="133"/>
      <c r="CKM2" s="133"/>
      <c r="CKN2" s="133"/>
      <c r="CKO2" s="133"/>
      <c r="CKP2" s="133"/>
      <c r="CKQ2" s="133"/>
      <c r="CKR2" s="133"/>
      <c r="CKS2" s="133"/>
      <c r="CKT2" s="133"/>
      <c r="CKU2" s="133"/>
      <c r="CKV2" s="133"/>
      <c r="CKW2" s="133"/>
      <c r="CKX2" s="133"/>
      <c r="CKY2" s="133"/>
      <c r="CKZ2" s="133"/>
      <c r="CLA2" s="133"/>
      <c r="CLB2" s="133"/>
      <c r="CLC2" s="133"/>
      <c r="CLD2" s="133"/>
      <c r="CLE2" s="133"/>
      <c r="CLF2" s="133"/>
      <c r="CLG2" s="133"/>
      <c r="CLH2" s="133"/>
      <c r="CLI2" s="133"/>
      <c r="CLJ2" s="133"/>
      <c r="CLK2" s="133"/>
      <c r="CLL2" s="133"/>
      <c r="CLM2" s="133"/>
      <c r="CLN2" s="133"/>
      <c r="CLO2" s="133"/>
      <c r="CLP2" s="133"/>
      <c r="CLQ2" s="133"/>
      <c r="CLR2" s="133"/>
      <c r="CLS2" s="133"/>
      <c r="CLT2" s="133"/>
      <c r="CLU2" s="133"/>
      <c r="CLV2" s="133"/>
      <c r="CLW2" s="133"/>
      <c r="CLX2" s="133"/>
      <c r="CLY2" s="133"/>
      <c r="CLZ2" s="133"/>
      <c r="CMA2" s="133"/>
      <c r="CMB2" s="133"/>
      <c r="CMC2" s="133"/>
      <c r="CMD2" s="133"/>
      <c r="CME2" s="133"/>
      <c r="CMF2" s="133"/>
      <c r="CMG2" s="133"/>
      <c r="CMH2" s="133"/>
      <c r="CMI2" s="133"/>
      <c r="CMJ2" s="133"/>
      <c r="CMK2" s="133"/>
      <c r="CML2" s="133"/>
      <c r="CMM2" s="133"/>
      <c r="CMN2" s="133"/>
      <c r="CMO2" s="133"/>
      <c r="CMP2" s="133"/>
      <c r="CMQ2" s="133"/>
      <c r="CMR2" s="133"/>
      <c r="CMS2" s="133"/>
      <c r="CMT2" s="133"/>
      <c r="CMU2" s="133"/>
      <c r="CMV2" s="133"/>
      <c r="CMW2" s="133"/>
      <c r="CMX2" s="133"/>
      <c r="CMY2" s="133"/>
      <c r="CMZ2" s="133"/>
      <c r="CNA2" s="133"/>
      <c r="CNB2" s="133"/>
      <c r="CNC2" s="133"/>
      <c r="CND2" s="133"/>
      <c r="CNE2" s="133"/>
      <c r="CNF2" s="133"/>
      <c r="CNG2" s="133"/>
      <c r="CNH2" s="133"/>
      <c r="CNI2" s="133"/>
      <c r="CNJ2" s="133"/>
      <c r="CNK2" s="133"/>
      <c r="CNL2" s="133"/>
      <c r="CNM2" s="133"/>
      <c r="CNN2" s="133"/>
      <c r="CNO2" s="133"/>
      <c r="CNP2" s="133"/>
      <c r="CNQ2" s="133"/>
      <c r="CNR2" s="133"/>
      <c r="CNS2" s="133"/>
      <c r="CNT2" s="133"/>
      <c r="CNU2" s="133"/>
      <c r="CNV2" s="133"/>
      <c r="CNW2" s="133"/>
      <c r="CNX2" s="133"/>
      <c r="CNY2" s="133"/>
      <c r="CNZ2" s="133"/>
      <c r="COA2" s="133"/>
      <c r="COB2" s="133"/>
      <c r="COC2" s="133"/>
      <c r="COD2" s="133"/>
      <c r="COE2" s="133"/>
      <c r="COF2" s="133"/>
      <c r="COG2" s="133"/>
      <c r="COH2" s="133"/>
      <c r="COI2" s="133"/>
      <c r="COJ2" s="133"/>
      <c r="COK2" s="133"/>
      <c r="COL2" s="133"/>
      <c r="COM2" s="133"/>
      <c r="CON2" s="133"/>
      <c r="COO2" s="133"/>
      <c r="COP2" s="133"/>
      <c r="COQ2" s="133"/>
      <c r="COR2" s="133"/>
      <c r="COS2" s="133"/>
      <c r="COT2" s="133"/>
      <c r="COU2" s="133"/>
      <c r="COV2" s="133"/>
      <c r="COW2" s="133"/>
      <c r="COX2" s="133"/>
      <c r="COY2" s="133"/>
      <c r="COZ2" s="133"/>
      <c r="CPA2" s="133"/>
      <c r="CPB2" s="133"/>
      <c r="CPC2" s="133"/>
      <c r="CPD2" s="133"/>
      <c r="CPE2" s="133"/>
      <c r="CPF2" s="133"/>
      <c r="CPG2" s="133"/>
      <c r="CPH2" s="133"/>
      <c r="CPI2" s="133"/>
      <c r="CPJ2" s="133"/>
      <c r="CPK2" s="133"/>
      <c r="CPL2" s="133"/>
      <c r="CPM2" s="133"/>
      <c r="CPN2" s="133"/>
      <c r="CPO2" s="133"/>
      <c r="CPP2" s="133"/>
      <c r="CPQ2" s="133"/>
      <c r="CPR2" s="133"/>
      <c r="CPS2" s="133"/>
      <c r="CPT2" s="133"/>
      <c r="CPU2" s="133"/>
      <c r="CPV2" s="133"/>
      <c r="CPW2" s="133"/>
      <c r="CPX2" s="133"/>
      <c r="CPY2" s="133"/>
      <c r="CPZ2" s="133"/>
      <c r="CQA2" s="133"/>
      <c r="CQB2" s="133"/>
      <c r="CQC2" s="133"/>
      <c r="CQD2" s="133"/>
      <c r="CQE2" s="133"/>
      <c r="CQF2" s="133"/>
      <c r="CQG2" s="133"/>
      <c r="CQH2" s="133"/>
      <c r="CQI2" s="133"/>
      <c r="CQJ2" s="133"/>
      <c r="CQK2" s="133"/>
      <c r="CQL2" s="133"/>
      <c r="CQM2" s="133"/>
      <c r="CQN2" s="133"/>
      <c r="CQO2" s="133"/>
      <c r="CQP2" s="133"/>
      <c r="CQQ2" s="133"/>
      <c r="CQR2" s="133"/>
      <c r="CQS2" s="133"/>
      <c r="CQT2" s="133"/>
      <c r="CQU2" s="133"/>
      <c r="CQV2" s="133"/>
      <c r="CQW2" s="133"/>
      <c r="CQX2" s="133"/>
      <c r="CQY2" s="133"/>
      <c r="CQZ2" s="133"/>
      <c r="CRA2" s="133"/>
      <c r="CRB2" s="133"/>
      <c r="CRC2" s="133"/>
      <c r="CRD2" s="133"/>
      <c r="CRE2" s="133"/>
      <c r="CRF2" s="133"/>
      <c r="CRG2" s="133"/>
      <c r="CRH2" s="133"/>
      <c r="CRI2" s="133"/>
      <c r="CRJ2" s="133"/>
      <c r="CRK2" s="133"/>
      <c r="CRL2" s="133"/>
      <c r="CRM2" s="133"/>
      <c r="CRN2" s="133"/>
      <c r="CRO2" s="133"/>
      <c r="CRP2" s="133"/>
      <c r="CRQ2" s="133"/>
      <c r="CRR2" s="133"/>
      <c r="CRS2" s="133"/>
      <c r="CRT2" s="133"/>
      <c r="CRU2" s="133"/>
      <c r="CRV2" s="133"/>
      <c r="CRW2" s="133"/>
      <c r="CRX2" s="133"/>
      <c r="CRY2" s="133"/>
      <c r="CRZ2" s="133"/>
      <c r="CSA2" s="133"/>
      <c r="CSB2" s="133"/>
      <c r="CSC2" s="133"/>
      <c r="CSD2" s="133"/>
      <c r="CSE2" s="133"/>
      <c r="CSF2" s="133"/>
      <c r="CSG2" s="133"/>
      <c r="CSH2" s="133"/>
      <c r="CSI2" s="133"/>
      <c r="CSJ2" s="133"/>
      <c r="CSK2" s="133"/>
      <c r="CSL2" s="133"/>
      <c r="CSM2" s="133"/>
      <c r="CSN2" s="133"/>
      <c r="CSO2" s="133"/>
      <c r="CSP2" s="133"/>
      <c r="CSQ2" s="133"/>
      <c r="CSR2" s="133"/>
      <c r="CSS2" s="133"/>
      <c r="CST2" s="133"/>
      <c r="CSU2" s="133"/>
      <c r="CSV2" s="133"/>
      <c r="CSW2" s="133"/>
      <c r="CSX2" s="133"/>
      <c r="CSY2" s="133"/>
      <c r="CSZ2" s="133"/>
      <c r="CTA2" s="133"/>
      <c r="CTB2" s="133"/>
      <c r="CTC2" s="133"/>
      <c r="CTD2" s="133"/>
      <c r="CTE2" s="133"/>
      <c r="CTF2" s="133"/>
      <c r="CTG2" s="133"/>
      <c r="CTH2" s="133"/>
      <c r="CTI2" s="133"/>
      <c r="CTJ2" s="133"/>
      <c r="CTK2" s="133"/>
      <c r="CTL2" s="133"/>
      <c r="CTM2" s="133"/>
      <c r="CTN2" s="133"/>
      <c r="CTO2" s="133"/>
      <c r="CTP2" s="133"/>
      <c r="CTQ2" s="133"/>
      <c r="CTR2" s="133"/>
      <c r="CTS2" s="133"/>
      <c r="CTT2" s="133"/>
      <c r="CTU2" s="133"/>
      <c r="CTV2" s="133"/>
      <c r="CTW2" s="133"/>
      <c r="CTX2" s="133"/>
      <c r="CTY2" s="133"/>
      <c r="CTZ2" s="133"/>
      <c r="CUA2" s="133"/>
      <c r="CUB2" s="133"/>
      <c r="CUC2" s="133"/>
      <c r="CUD2" s="133"/>
      <c r="CUE2" s="133"/>
      <c r="CUF2" s="133"/>
      <c r="CUG2" s="133"/>
      <c r="CUH2" s="133"/>
      <c r="CUI2" s="133"/>
      <c r="CUJ2" s="133"/>
      <c r="CUK2" s="133"/>
      <c r="CUL2" s="133"/>
      <c r="CUM2" s="133"/>
      <c r="CUN2" s="133"/>
      <c r="CUO2" s="133"/>
      <c r="CUP2" s="133"/>
      <c r="CUQ2" s="133"/>
      <c r="CUR2" s="133"/>
      <c r="CUS2" s="133"/>
      <c r="CUT2" s="133"/>
      <c r="CUU2" s="133"/>
      <c r="CUV2" s="133"/>
      <c r="CUW2" s="133"/>
      <c r="CUX2" s="133"/>
      <c r="CUY2" s="133"/>
      <c r="CUZ2" s="133"/>
      <c r="CVA2" s="133"/>
      <c r="CVB2" s="133"/>
      <c r="CVC2" s="133"/>
      <c r="CVD2" s="133"/>
      <c r="CVE2" s="133"/>
      <c r="CVF2" s="133"/>
      <c r="CVG2" s="133"/>
      <c r="CVH2" s="133"/>
      <c r="CVI2" s="133"/>
      <c r="CVJ2" s="133"/>
      <c r="CVK2" s="133"/>
      <c r="CVL2" s="133"/>
      <c r="CVM2" s="133"/>
      <c r="CVN2" s="133"/>
      <c r="CVO2" s="133"/>
      <c r="CVP2" s="133"/>
      <c r="CVQ2" s="133"/>
      <c r="CVR2" s="133"/>
      <c r="CVS2" s="133"/>
      <c r="CVT2" s="133"/>
      <c r="CVU2" s="133"/>
      <c r="CVV2" s="133"/>
      <c r="CVW2" s="133"/>
      <c r="CVX2" s="133"/>
      <c r="CVY2" s="133"/>
      <c r="CVZ2" s="133"/>
      <c r="CWA2" s="133"/>
      <c r="CWB2" s="133"/>
      <c r="CWC2" s="133"/>
      <c r="CWD2" s="133"/>
      <c r="CWE2" s="133"/>
      <c r="CWF2" s="133"/>
      <c r="CWG2" s="133"/>
      <c r="CWH2" s="133"/>
      <c r="CWI2" s="133"/>
      <c r="CWJ2" s="133"/>
      <c r="CWK2" s="133"/>
      <c r="CWL2" s="133"/>
      <c r="CWM2" s="133"/>
      <c r="CWN2" s="133"/>
      <c r="CWO2" s="133"/>
      <c r="CWP2" s="133"/>
      <c r="CWQ2" s="133"/>
      <c r="CWR2" s="133"/>
      <c r="CWS2" s="133"/>
      <c r="CWT2" s="133"/>
      <c r="CWU2" s="133"/>
      <c r="CWV2" s="133"/>
      <c r="CWW2" s="133"/>
      <c r="CWX2" s="133"/>
      <c r="CWY2" s="133"/>
      <c r="CWZ2" s="133"/>
      <c r="CXA2" s="133"/>
      <c r="CXB2" s="133"/>
      <c r="CXC2" s="133"/>
      <c r="CXD2" s="133"/>
      <c r="CXE2" s="133"/>
      <c r="CXF2" s="133"/>
      <c r="CXG2" s="133"/>
      <c r="CXH2" s="133"/>
      <c r="CXI2" s="133"/>
      <c r="CXJ2" s="133"/>
      <c r="CXK2" s="133"/>
      <c r="CXL2" s="133"/>
      <c r="CXM2" s="133"/>
      <c r="CXN2" s="133"/>
      <c r="CXO2" s="133"/>
      <c r="CXP2" s="133"/>
      <c r="CXQ2" s="133"/>
      <c r="CXR2" s="133"/>
      <c r="CXS2" s="133"/>
      <c r="CXT2" s="133"/>
      <c r="CXU2" s="133"/>
      <c r="CXV2" s="133"/>
      <c r="CXW2" s="133"/>
      <c r="CXX2" s="133"/>
      <c r="CXY2" s="133"/>
      <c r="CXZ2" s="133"/>
      <c r="CYA2" s="133"/>
      <c r="CYB2" s="133"/>
      <c r="CYC2" s="133"/>
      <c r="CYD2" s="133"/>
      <c r="CYE2" s="133"/>
      <c r="CYF2" s="133"/>
      <c r="CYG2" s="133"/>
      <c r="CYH2" s="133"/>
      <c r="CYI2" s="133"/>
      <c r="CYJ2" s="133"/>
      <c r="CYK2" s="133"/>
      <c r="CYL2" s="133"/>
      <c r="CYM2" s="133"/>
      <c r="CYN2" s="133"/>
      <c r="CYO2" s="133"/>
      <c r="CYP2" s="133"/>
      <c r="CYQ2" s="133"/>
      <c r="CYR2" s="133"/>
      <c r="CYS2" s="133"/>
      <c r="CYT2" s="133"/>
      <c r="CYU2" s="133"/>
      <c r="CYV2" s="133"/>
      <c r="CYW2" s="133"/>
      <c r="CYX2" s="133"/>
      <c r="CYY2" s="133"/>
      <c r="CYZ2" s="133"/>
      <c r="CZA2" s="133"/>
      <c r="CZB2" s="133"/>
      <c r="CZC2" s="133"/>
      <c r="CZD2" s="133"/>
      <c r="CZE2" s="133"/>
      <c r="CZF2" s="133"/>
      <c r="CZG2" s="133"/>
      <c r="CZH2" s="133"/>
      <c r="CZI2" s="133"/>
      <c r="CZJ2" s="133"/>
      <c r="CZK2" s="133"/>
      <c r="CZL2" s="133"/>
      <c r="CZM2" s="133"/>
      <c r="CZN2" s="133"/>
      <c r="CZO2" s="133"/>
      <c r="CZP2" s="133"/>
      <c r="CZQ2" s="133"/>
      <c r="CZR2" s="133"/>
      <c r="CZS2" s="133"/>
      <c r="CZT2" s="133"/>
      <c r="CZU2" s="133"/>
      <c r="CZV2" s="133"/>
      <c r="CZW2" s="133"/>
      <c r="CZX2" s="133"/>
      <c r="CZY2" s="133"/>
      <c r="CZZ2" s="133"/>
      <c r="DAA2" s="133"/>
      <c r="DAB2" s="133"/>
      <c r="DAC2" s="133"/>
      <c r="DAD2" s="133"/>
      <c r="DAE2" s="133"/>
      <c r="DAF2" s="133"/>
      <c r="DAG2" s="133"/>
      <c r="DAH2" s="133"/>
      <c r="DAI2" s="133"/>
      <c r="DAJ2" s="133"/>
      <c r="DAK2" s="133"/>
      <c r="DAL2" s="133"/>
      <c r="DAM2" s="133"/>
      <c r="DAN2" s="133"/>
      <c r="DAO2" s="133"/>
      <c r="DAP2" s="133"/>
      <c r="DAQ2" s="133"/>
      <c r="DAR2" s="133"/>
      <c r="DAS2" s="133"/>
      <c r="DAT2" s="133"/>
      <c r="DAU2" s="133"/>
      <c r="DAV2" s="133"/>
      <c r="DAW2" s="133"/>
      <c r="DAX2" s="133"/>
      <c r="DAY2" s="133"/>
      <c r="DAZ2" s="133"/>
      <c r="DBA2" s="133"/>
      <c r="DBB2" s="133"/>
      <c r="DBC2" s="133"/>
      <c r="DBD2" s="133"/>
      <c r="DBE2" s="133"/>
      <c r="DBF2" s="133"/>
      <c r="DBG2" s="133"/>
      <c r="DBH2" s="133"/>
      <c r="DBI2" s="133"/>
      <c r="DBJ2" s="133"/>
      <c r="DBK2" s="133"/>
      <c r="DBL2" s="133"/>
      <c r="DBM2" s="133"/>
      <c r="DBN2" s="133"/>
      <c r="DBO2" s="133"/>
      <c r="DBP2" s="133"/>
      <c r="DBQ2" s="133"/>
      <c r="DBR2" s="133"/>
      <c r="DBS2" s="133"/>
      <c r="DBT2" s="133"/>
      <c r="DBU2" s="133"/>
      <c r="DBV2" s="133"/>
      <c r="DBW2" s="133"/>
      <c r="DBX2" s="133"/>
      <c r="DBY2" s="133"/>
      <c r="DBZ2" s="133"/>
      <c r="DCA2" s="133"/>
      <c r="DCB2" s="133"/>
      <c r="DCC2" s="133"/>
      <c r="DCD2" s="133"/>
      <c r="DCE2" s="133"/>
      <c r="DCF2" s="133"/>
      <c r="DCG2" s="133"/>
      <c r="DCH2" s="133"/>
      <c r="DCI2" s="133"/>
      <c r="DCJ2" s="133"/>
      <c r="DCK2" s="133"/>
      <c r="DCL2" s="133"/>
      <c r="DCM2" s="133"/>
      <c r="DCN2" s="133"/>
      <c r="DCO2" s="133"/>
      <c r="DCP2" s="133"/>
      <c r="DCQ2" s="133"/>
      <c r="DCR2" s="133"/>
      <c r="DCS2" s="133"/>
      <c r="DCT2" s="133"/>
      <c r="DCU2" s="133"/>
      <c r="DCV2" s="133"/>
      <c r="DCW2" s="133"/>
      <c r="DCX2" s="133"/>
      <c r="DCY2" s="133"/>
      <c r="DCZ2" s="133"/>
      <c r="DDA2" s="133"/>
      <c r="DDB2" s="133"/>
      <c r="DDC2" s="133"/>
      <c r="DDD2" s="133"/>
      <c r="DDE2" s="133"/>
      <c r="DDF2" s="133"/>
      <c r="DDG2" s="133"/>
      <c r="DDH2" s="133"/>
      <c r="DDI2" s="133"/>
      <c r="DDJ2" s="133"/>
      <c r="DDK2" s="133"/>
      <c r="DDL2" s="133"/>
      <c r="DDM2" s="133"/>
      <c r="DDN2" s="133"/>
      <c r="DDO2" s="133"/>
      <c r="DDP2" s="133"/>
      <c r="DDQ2" s="133"/>
      <c r="DDR2" s="133"/>
      <c r="DDS2" s="133"/>
      <c r="DDT2" s="133"/>
      <c r="DDU2" s="133"/>
      <c r="DDV2" s="133"/>
      <c r="DDW2" s="133"/>
      <c r="DDX2" s="133"/>
      <c r="DDY2" s="133"/>
      <c r="DDZ2" s="133"/>
      <c r="DEA2" s="133"/>
      <c r="DEB2" s="133"/>
      <c r="DEC2" s="133"/>
      <c r="DED2" s="133"/>
      <c r="DEE2" s="133"/>
      <c r="DEF2" s="133"/>
      <c r="DEG2" s="133"/>
      <c r="DEH2" s="133"/>
      <c r="DEI2" s="133"/>
      <c r="DEJ2" s="133"/>
      <c r="DEK2" s="133"/>
      <c r="DEL2" s="133"/>
      <c r="DEM2" s="133"/>
      <c r="DEN2" s="133"/>
      <c r="DEO2" s="133"/>
      <c r="DEP2" s="133"/>
      <c r="DEQ2" s="133"/>
      <c r="DER2" s="133"/>
      <c r="DES2" s="133"/>
      <c r="DET2" s="133"/>
      <c r="DEU2" s="133"/>
      <c r="DEV2" s="133"/>
      <c r="DEW2" s="133"/>
      <c r="DEX2" s="133"/>
      <c r="DEY2" s="133"/>
      <c r="DEZ2" s="133"/>
      <c r="DFA2" s="133"/>
      <c r="DFB2" s="133"/>
      <c r="DFC2" s="133"/>
      <c r="DFD2" s="133"/>
      <c r="DFE2" s="133"/>
      <c r="DFF2" s="133"/>
      <c r="DFG2" s="133"/>
      <c r="DFH2" s="133"/>
      <c r="DFI2" s="133"/>
      <c r="DFJ2" s="133"/>
      <c r="DFK2" s="133"/>
      <c r="DFL2" s="133"/>
      <c r="DFM2" s="133"/>
      <c r="DFN2" s="133"/>
      <c r="DFO2" s="133"/>
      <c r="DFP2" s="133"/>
      <c r="DFQ2" s="133"/>
      <c r="DFR2" s="133"/>
      <c r="DFS2" s="133"/>
      <c r="DFT2" s="133"/>
      <c r="DFU2" s="133"/>
      <c r="DFV2" s="133"/>
      <c r="DFW2" s="133"/>
      <c r="DFX2" s="133"/>
      <c r="DFY2" s="133"/>
      <c r="DFZ2" s="133"/>
      <c r="DGA2" s="133"/>
      <c r="DGB2" s="133"/>
      <c r="DGC2" s="133"/>
      <c r="DGD2" s="133"/>
      <c r="DGE2" s="133"/>
      <c r="DGF2" s="133"/>
      <c r="DGG2" s="133"/>
      <c r="DGH2" s="133"/>
      <c r="DGI2" s="133"/>
      <c r="DGJ2" s="133"/>
      <c r="DGK2" s="133"/>
      <c r="DGL2" s="133"/>
      <c r="DGM2" s="133"/>
      <c r="DGN2" s="133"/>
      <c r="DGO2" s="133"/>
      <c r="DGP2" s="133"/>
      <c r="DGQ2" s="133"/>
      <c r="DGR2" s="133"/>
      <c r="DGS2" s="133"/>
      <c r="DGT2" s="133"/>
      <c r="DGU2" s="133"/>
      <c r="DGV2" s="133"/>
      <c r="DGW2" s="133"/>
      <c r="DGX2" s="133"/>
      <c r="DGY2" s="133"/>
      <c r="DGZ2" s="133"/>
      <c r="DHA2" s="133"/>
      <c r="DHB2" s="133"/>
      <c r="DHC2" s="133"/>
      <c r="DHD2" s="133"/>
      <c r="DHE2" s="133"/>
      <c r="DHF2" s="133"/>
      <c r="DHG2" s="133"/>
      <c r="DHH2" s="133"/>
      <c r="DHI2" s="133"/>
      <c r="DHJ2" s="133"/>
      <c r="DHK2" s="133"/>
      <c r="DHL2" s="133"/>
      <c r="DHM2" s="133"/>
      <c r="DHN2" s="133"/>
      <c r="DHO2" s="133"/>
      <c r="DHP2" s="133"/>
      <c r="DHQ2" s="133"/>
      <c r="DHR2" s="133"/>
      <c r="DHS2" s="133"/>
      <c r="DHT2" s="133"/>
      <c r="DHU2" s="133"/>
      <c r="DHV2" s="133"/>
      <c r="DHW2" s="133"/>
      <c r="DHX2" s="133"/>
      <c r="DHY2" s="133"/>
      <c r="DHZ2" s="133"/>
      <c r="DIA2" s="133"/>
      <c r="DIB2" s="133"/>
      <c r="DIC2" s="133"/>
      <c r="DID2" s="133"/>
      <c r="DIE2" s="133"/>
      <c r="DIF2" s="133"/>
      <c r="DIG2" s="133"/>
      <c r="DIH2" s="133"/>
      <c r="DII2" s="133"/>
      <c r="DIJ2" s="133"/>
      <c r="DIK2" s="133"/>
      <c r="DIL2" s="133"/>
      <c r="DIM2" s="133"/>
      <c r="DIN2" s="133"/>
      <c r="DIO2" s="133"/>
      <c r="DIP2" s="133"/>
      <c r="DIQ2" s="133"/>
      <c r="DIR2" s="133"/>
      <c r="DIS2" s="133"/>
      <c r="DIT2" s="133"/>
      <c r="DIU2" s="133"/>
      <c r="DIV2" s="133"/>
      <c r="DIW2" s="133"/>
      <c r="DIX2" s="133"/>
      <c r="DIY2" s="133"/>
      <c r="DIZ2" s="133"/>
      <c r="DJA2" s="133"/>
      <c r="DJB2" s="133"/>
      <c r="DJC2" s="133"/>
      <c r="DJD2" s="133"/>
      <c r="DJE2" s="133"/>
      <c r="DJF2" s="133"/>
      <c r="DJG2" s="133"/>
      <c r="DJH2" s="133"/>
      <c r="DJI2" s="133"/>
      <c r="DJJ2" s="133"/>
      <c r="DJK2" s="133"/>
      <c r="DJL2" s="133"/>
      <c r="DJM2" s="133"/>
      <c r="DJN2" s="133"/>
      <c r="DJO2" s="133"/>
      <c r="DJP2" s="133"/>
      <c r="DJQ2" s="133"/>
      <c r="DJR2" s="133"/>
      <c r="DJS2" s="133"/>
      <c r="DJT2" s="133"/>
      <c r="DJU2" s="133"/>
      <c r="DJV2" s="133"/>
      <c r="DJW2" s="133"/>
      <c r="DJX2" s="133"/>
      <c r="DJY2" s="133"/>
      <c r="DJZ2" s="133"/>
      <c r="DKA2" s="133"/>
      <c r="DKB2" s="133"/>
      <c r="DKC2" s="133"/>
      <c r="DKD2" s="133"/>
      <c r="DKE2" s="133"/>
      <c r="DKF2" s="133"/>
      <c r="DKG2" s="133"/>
      <c r="DKH2" s="133"/>
      <c r="DKI2" s="133"/>
      <c r="DKJ2" s="133"/>
      <c r="DKK2" s="133"/>
      <c r="DKL2" s="133"/>
      <c r="DKM2" s="133"/>
      <c r="DKN2" s="133"/>
      <c r="DKO2" s="133"/>
      <c r="DKP2" s="133"/>
      <c r="DKQ2" s="133"/>
      <c r="DKR2" s="133"/>
      <c r="DKS2" s="133"/>
      <c r="DKT2" s="133"/>
      <c r="DKU2" s="133"/>
      <c r="DKV2" s="133"/>
      <c r="DKW2" s="133"/>
      <c r="DKX2" s="133"/>
      <c r="DKY2" s="133"/>
      <c r="DKZ2" s="133"/>
      <c r="DLA2" s="133"/>
      <c r="DLB2" s="133"/>
      <c r="DLC2" s="133"/>
      <c r="DLD2" s="133"/>
      <c r="DLE2" s="133"/>
      <c r="DLF2" s="133"/>
      <c r="DLG2" s="133"/>
      <c r="DLH2" s="133"/>
      <c r="DLI2" s="133"/>
      <c r="DLJ2" s="133"/>
      <c r="DLK2" s="133"/>
      <c r="DLL2" s="133"/>
      <c r="DLM2" s="133"/>
      <c r="DLN2" s="133"/>
      <c r="DLO2" s="133"/>
      <c r="DLP2" s="133"/>
      <c r="DLQ2" s="133"/>
      <c r="DLR2" s="133"/>
      <c r="DLS2" s="133"/>
      <c r="DLT2" s="133"/>
      <c r="DLU2" s="133"/>
      <c r="DLV2" s="133"/>
      <c r="DLW2" s="133"/>
      <c r="DLX2" s="133"/>
      <c r="DLY2" s="133"/>
      <c r="DLZ2" s="133"/>
      <c r="DMA2" s="133"/>
      <c r="DMB2" s="133"/>
      <c r="DMC2" s="133"/>
      <c r="DMD2" s="133"/>
      <c r="DME2" s="133"/>
      <c r="DMF2" s="133"/>
      <c r="DMG2" s="133"/>
      <c r="DMH2" s="133"/>
      <c r="DMI2" s="133"/>
      <c r="DMJ2" s="133"/>
      <c r="DMK2" s="133"/>
      <c r="DML2" s="133"/>
      <c r="DMM2" s="133"/>
      <c r="DMN2" s="133"/>
      <c r="DMO2" s="133"/>
      <c r="DMP2" s="133"/>
      <c r="DMQ2" s="133"/>
      <c r="DMR2" s="133"/>
      <c r="DMS2" s="133"/>
      <c r="DMT2" s="133"/>
      <c r="DMU2" s="133"/>
      <c r="DMV2" s="133"/>
      <c r="DMW2" s="133"/>
      <c r="DMX2" s="133"/>
      <c r="DMY2" s="133"/>
      <c r="DMZ2" s="133"/>
      <c r="DNA2" s="133"/>
      <c r="DNB2" s="133"/>
      <c r="DNC2" s="133"/>
      <c r="DND2" s="133"/>
      <c r="DNE2" s="133"/>
      <c r="DNF2" s="133"/>
      <c r="DNG2" s="133"/>
      <c r="DNH2" s="133"/>
      <c r="DNI2" s="133"/>
      <c r="DNJ2" s="133"/>
      <c r="DNK2" s="133"/>
      <c r="DNL2" s="133"/>
      <c r="DNM2" s="133"/>
      <c r="DNN2" s="133"/>
      <c r="DNO2" s="133"/>
      <c r="DNP2" s="133"/>
      <c r="DNQ2" s="133"/>
      <c r="DNR2" s="133"/>
      <c r="DNS2" s="133"/>
      <c r="DNT2" s="133"/>
      <c r="DNU2" s="133"/>
      <c r="DNV2" s="133"/>
      <c r="DNW2" s="133"/>
      <c r="DNX2" s="133"/>
      <c r="DNY2" s="133"/>
      <c r="DNZ2" s="133"/>
      <c r="DOA2" s="133"/>
      <c r="DOB2" s="133"/>
      <c r="DOC2" s="133"/>
      <c r="DOD2" s="133"/>
      <c r="DOE2" s="133"/>
      <c r="DOF2" s="133"/>
      <c r="DOG2" s="133"/>
      <c r="DOH2" s="133"/>
      <c r="DOI2" s="133"/>
      <c r="DOJ2" s="133"/>
      <c r="DOK2" s="133"/>
      <c r="DOL2" s="133"/>
      <c r="DOM2" s="133"/>
      <c r="DON2" s="133"/>
      <c r="DOO2" s="133"/>
      <c r="DOP2" s="133"/>
      <c r="DOQ2" s="133"/>
      <c r="DOR2" s="133"/>
      <c r="DOS2" s="133"/>
      <c r="DOT2" s="133"/>
      <c r="DOU2" s="133"/>
      <c r="DOV2" s="133"/>
      <c r="DOW2" s="133"/>
      <c r="DOX2" s="133"/>
      <c r="DOY2" s="133"/>
      <c r="DOZ2" s="133"/>
      <c r="DPA2" s="133"/>
      <c r="DPB2" s="133"/>
      <c r="DPC2" s="133"/>
      <c r="DPD2" s="133"/>
      <c r="DPE2" s="133"/>
      <c r="DPF2" s="133"/>
      <c r="DPG2" s="133"/>
      <c r="DPH2" s="133"/>
      <c r="DPI2" s="133"/>
      <c r="DPJ2" s="133"/>
      <c r="DPK2" s="133"/>
      <c r="DPL2" s="133"/>
      <c r="DPM2" s="133"/>
      <c r="DPN2" s="133"/>
      <c r="DPO2" s="133"/>
      <c r="DPP2" s="133"/>
      <c r="DPQ2" s="133"/>
      <c r="DPR2" s="133"/>
      <c r="DPS2" s="133"/>
      <c r="DPT2" s="133"/>
      <c r="DPU2" s="133"/>
      <c r="DPV2" s="133"/>
      <c r="DPW2" s="133"/>
      <c r="DPX2" s="133"/>
      <c r="DPY2" s="133"/>
      <c r="DPZ2" s="133"/>
      <c r="DQA2" s="133"/>
      <c r="DQB2" s="133"/>
      <c r="DQC2" s="133"/>
      <c r="DQD2" s="133"/>
      <c r="DQE2" s="133"/>
      <c r="DQF2" s="133"/>
      <c r="DQG2" s="133"/>
      <c r="DQH2" s="133"/>
      <c r="DQI2" s="133"/>
      <c r="DQJ2" s="133"/>
      <c r="DQK2" s="133"/>
      <c r="DQL2" s="133"/>
      <c r="DQM2" s="133"/>
      <c r="DQN2" s="133"/>
      <c r="DQO2" s="133"/>
      <c r="DQP2" s="133"/>
      <c r="DQQ2" s="133"/>
      <c r="DQR2" s="133"/>
      <c r="DQS2" s="133"/>
      <c r="DQT2" s="133"/>
      <c r="DQU2" s="133"/>
      <c r="DQV2" s="133"/>
      <c r="DQW2" s="133"/>
      <c r="DQX2" s="133"/>
      <c r="DQY2" s="133"/>
      <c r="DQZ2" s="133"/>
      <c r="DRA2" s="133"/>
      <c r="DRB2" s="133"/>
      <c r="DRC2" s="133"/>
      <c r="DRD2" s="133"/>
      <c r="DRE2" s="133"/>
      <c r="DRF2" s="133"/>
      <c r="DRG2" s="133"/>
      <c r="DRH2" s="133"/>
      <c r="DRI2" s="133"/>
      <c r="DRJ2" s="133"/>
      <c r="DRK2" s="133"/>
      <c r="DRL2" s="133"/>
      <c r="DRM2" s="133"/>
      <c r="DRN2" s="133"/>
      <c r="DRO2" s="133"/>
      <c r="DRP2" s="133"/>
      <c r="DRQ2" s="133"/>
      <c r="DRR2" s="133"/>
      <c r="DRS2" s="133"/>
      <c r="DRT2" s="133"/>
      <c r="DRU2" s="133"/>
      <c r="DRV2" s="133"/>
      <c r="DRW2" s="133"/>
      <c r="DRX2" s="133"/>
      <c r="DRY2" s="133"/>
      <c r="DRZ2" s="133"/>
      <c r="DSA2" s="133"/>
      <c r="DSB2" s="133"/>
      <c r="DSC2" s="133"/>
      <c r="DSD2" s="133"/>
      <c r="DSE2" s="133"/>
      <c r="DSF2" s="133"/>
      <c r="DSG2" s="133"/>
      <c r="DSH2" s="133"/>
      <c r="DSI2" s="133"/>
      <c r="DSJ2" s="133"/>
      <c r="DSK2" s="133"/>
      <c r="DSL2" s="133"/>
      <c r="DSM2" s="133"/>
      <c r="DSN2" s="133"/>
      <c r="DSO2" s="133"/>
      <c r="DSP2" s="133"/>
      <c r="DSQ2" s="133"/>
      <c r="DSR2" s="133"/>
      <c r="DSS2" s="133"/>
      <c r="DST2" s="133"/>
      <c r="DSU2" s="133"/>
      <c r="DSV2" s="133"/>
      <c r="DSW2" s="133"/>
      <c r="DSX2" s="133"/>
      <c r="DSY2" s="133"/>
      <c r="DSZ2" s="133"/>
      <c r="DTA2" s="133"/>
      <c r="DTB2" s="133"/>
      <c r="DTC2" s="133"/>
      <c r="DTD2" s="133"/>
      <c r="DTE2" s="133"/>
      <c r="DTF2" s="133"/>
      <c r="DTG2" s="133"/>
      <c r="DTH2" s="133"/>
      <c r="DTI2" s="133"/>
      <c r="DTJ2" s="133"/>
      <c r="DTK2" s="133"/>
      <c r="DTL2" s="133"/>
      <c r="DTM2" s="133"/>
      <c r="DTN2" s="133"/>
      <c r="DTO2" s="133"/>
      <c r="DTP2" s="133"/>
      <c r="DTQ2" s="133"/>
      <c r="DTR2" s="133"/>
      <c r="DTS2" s="133"/>
      <c r="DTT2" s="133"/>
      <c r="DTU2" s="133"/>
      <c r="DTV2" s="133"/>
      <c r="DTW2" s="133"/>
      <c r="DTX2" s="133"/>
      <c r="DTY2" s="133"/>
      <c r="DTZ2" s="133"/>
      <c r="DUA2" s="133"/>
      <c r="DUB2" s="133"/>
      <c r="DUC2" s="133"/>
      <c r="DUD2" s="133"/>
      <c r="DUE2" s="133"/>
      <c r="DUF2" s="133"/>
      <c r="DUG2" s="133"/>
      <c r="DUH2" s="133"/>
      <c r="DUI2" s="133"/>
      <c r="DUJ2" s="133"/>
      <c r="DUK2" s="133"/>
      <c r="DUL2" s="133"/>
      <c r="DUM2" s="133"/>
      <c r="DUN2" s="133"/>
      <c r="DUO2" s="133"/>
      <c r="DUP2" s="133"/>
      <c r="DUQ2" s="133"/>
      <c r="DUR2" s="133"/>
      <c r="DUS2" s="133"/>
      <c r="DUT2" s="133"/>
      <c r="DUU2" s="133"/>
      <c r="DUV2" s="133"/>
      <c r="DUW2" s="133"/>
      <c r="DUX2" s="133"/>
      <c r="DUY2" s="133"/>
      <c r="DUZ2" s="133"/>
      <c r="DVA2" s="133"/>
      <c r="DVB2" s="133"/>
      <c r="DVC2" s="133"/>
      <c r="DVD2" s="133"/>
      <c r="DVE2" s="133"/>
      <c r="DVF2" s="133"/>
      <c r="DVG2" s="133"/>
      <c r="DVH2" s="133"/>
      <c r="DVI2" s="133"/>
      <c r="DVJ2" s="133"/>
      <c r="DVK2" s="133"/>
      <c r="DVL2" s="133"/>
      <c r="DVM2" s="133"/>
      <c r="DVN2" s="133"/>
      <c r="DVO2" s="133"/>
      <c r="DVP2" s="133"/>
      <c r="DVQ2" s="133"/>
      <c r="DVR2" s="133"/>
      <c r="DVS2" s="133"/>
      <c r="DVT2" s="133"/>
      <c r="DVU2" s="133"/>
      <c r="DVV2" s="133"/>
      <c r="DVW2" s="133"/>
      <c r="DVX2" s="133"/>
      <c r="DVY2" s="133"/>
      <c r="DVZ2" s="133"/>
      <c r="DWA2" s="133"/>
      <c r="DWB2" s="133"/>
      <c r="DWC2" s="133"/>
      <c r="DWD2" s="133"/>
      <c r="DWE2" s="133"/>
      <c r="DWF2" s="133"/>
      <c r="DWG2" s="133"/>
      <c r="DWH2" s="133"/>
      <c r="DWI2" s="133"/>
      <c r="DWJ2" s="133"/>
      <c r="DWK2" s="133"/>
      <c r="DWL2" s="133"/>
      <c r="DWM2" s="133"/>
      <c r="DWN2" s="133"/>
      <c r="DWO2" s="133"/>
      <c r="DWP2" s="133"/>
      <c r="DWQ2" s="133"/>
      <c r="DWR2" s="133"/>
      <c r="DWS2" s="133"/>
      <c r="DWT2" s="133"/>
      <c r="DWU2" s="133"/>
      <c r="DWV2" s="133"/>
      <c r="DWW2" s="133"/>
      <c r="DWX2" s="133"/>
      <c r="DWY2" s="133"/>
      <c r="DWZ2" s="133"/>
      <c r="DXA2" s="133"/>
      <c r="DXB2" s="133"/>
      <c r="DXC2" s="133"/>
      <c r="DXD2" s="133"/>
      <c r="DXE2" s="133"/>
      <c r="DXF2" s="133"/>
      <c r="DXG2" s="133"/>
      <c r="DXH2" s="133"/>
      <c r="DXI2" s="133"/>
      <c r="DXJ2" s="133"/>
      <c r="DXK2" s="133"/>
      <c r="DXL2" s="133"/>
      <c r="DXM2" s="133"/>
      <c r="DXN2" s="133"/>
      <c r="DXO2" s="133"/>
      <c r="DXP2" s="133"/>
      <c r="DXQ2" s="133"/>
      <c r="DXR2" s="133"/>
      <c r="DXS2" s="133"/>
      <c r="DXT2" s="133"/>
      <c r="DXU2" s="133"/>
      <c r="DXV2" s="133"/>
      <c r="DXW2" s="133"/>
      <c r="DXX2" s="133"/>
      <c r="DXY2" s="133"/>
      <c r="DXZ2" s="133"/>
      <c r="DYA2" s="133"/>
      <c r="DYB2" s="133"/>
      <c r="DYC2" s="133"/>
      <c r="DYD2" s="133"/>
      <c r="DYE2" s="133"/>
      <c r="DYF2" s="133"/>
      <c r="DYG2" s="133"/>
      <c r="DYH2" s="133"/>
      <c r="DYI2" s="133"/>
      <c r="DYJ2" s="133"/>
      <c r="DYK2" s="133"/>
      <c r="DYL2" s="133"/>
      <c r="DYM2" s="133"/>
      <c r="DYN2" s="133"/>
      <c r="DYO2" s="133"/>
      <c r="DYP2" s="133"/>
      <c r="DYQ2" s="133"/>
      <c r="DYR2" s="133"/>
      <c r="DYS2" s="133"/>
      <c r="DYT2" s="133"/>
      <c r="DYU2" s="133"/>
      <c r="DYV2" s="133"/>
      <c r="DYW2" s="133"/>
      <c r="DYX2" s="133"/>
      <c r="DYY2" s="133"/>
      <c r="DYZ2" s="133"/>
      <c r="DZA2" s="133"/>
      <c r="DZB2" s="133"/>
      <c r="DZC2" s="133"/>
      <c r="DZD2" s="133"/>
      <c r="DZE2" s="133"/>
      <c r="DZF2" s="133"/>
      <c r="DZG2" s="133"/>
      <c r="DZH2" s="133"/>
      <c r="DZI2" s="133"/>
      <c r="DZJ2" s="133"/>
      <c r="DZK2" s="133"/>
      <c r="DZL2" s="133"/>
      <c r="DZM2" s="133"/>
      <c r="DZN2" s="133"/>
      <c r="DZO2" s="133"/>
      <c r="DZP2" s="133"/>
      <c r="DZQ2" s="133"/>
      <c r="DZR2" s="133"/>
      <c r="DZS2" s="133"/>
      <c r="DZT2" s="133"/>
      <c r="DZU2" s="133"/>
      <c r="DZV2" s="133"/>
      <c r="DZW2" s="133"/>
      <c r="DZX2" s="133"/>
      <c r="DZY2" s="133"/>
      <c r="DZZ2" s="133"/>
      <c r="EAA2" s="133"/>
      <c r="EAB2" s="133"/>
      <c r="EAC2" s="133"/>
      <c r="EAD2" s="133"/>
      <c r="EAE2" s="133"/>
      <c r="EAF2" s="133"/>
      <c r="EAG2" s="133"/>
      <c r="EAH2" s="133"/>
      <c r="EAI2" s="133"/>
      <c r="EAJ2" s="133"/>
      <c r="EAK2" s="133"/>
      <c r="EAL2" s="133"/>
      <c r="EAM2" s="133"/>
      <c r="EAN2" s="133"/>
      <c r="EAO2" s="133"/>
      <c r="EAP2" s="133"/>
      <c r="EAQ2" s="133"/>
      <c r="EAR2" s="133"/>
      <c r="EAS2" s="133"/>
      <c r="EAT2" s="133"/>
      <c r="EAU2" s="133"/>
      <c r="EAV2" s="133"/>
      <c r="EAW2" s="133"/>
      <c r="EAX2" s="133"/>
      <c r="EAY2" s="133"/>
      <c r="EAZ2" s="133"/>
      <c r="EBA2" s="133"/>
      <c r="EBB2" s="133"/>
      <c r="EBC2" s="133"/>
      <c r="EBD2" s="133"/>
      <c r="EBE2" s="133"/>
      <c r="EBF2" s="133"/>
      <c r="EBG2" s="133"/>
      <c r="EBH2" s="133"/>
      <c r="EBI2" s="133"/>
      <c r="EBJ2" s="133"/>
      <c r="EBK2" s="133"/>
      <c r="EBL2" s="133"/>
      <c r="EBM2" s="133"/>
      <c r="EBN2" s="133"/>
      <c r="EBO2" s="133"/>
      <c r="EBP2" s="133"/>
      <c r="EBQ2" s="133"/>
      <c r="EBR2" s="133"/>
      <c r="EBS2" s="133"/>
      <c r="EBT2" s="133"/>
      <c r="EBU2" s="133"/>
      <c r="EBV2" s="133"/>
      <c r="EBW2" s="133"/>
      <c r="EBX2" s="133"/>
      <c r="EBY2" s="133"/>
      <c r="EBZ2" s="133"/>
      <c r="ECA2" s="133"/>
      <c r="ECB2" s="133"/>
      <c r="ECC2" s="133"/>
      <c r="ECD2" s="133"/>
      <c r="ECE2" s="133"/>
      <c r="ECF2" s="133"/>
      <c r="ECG2" s="133"/>
      <c r="ECH2" s="133"/>
      <c r="ECI2" s="133"/>
      <c r="ECJ2" s="133"/>
      <c r="ECK2" s="133"/>
      <c r="ECL2" s="133"/>
      <c r="ECM2" s="133"/>
      <c r="ECN2" s="133"/>
      <c r="ECO2" s="133"/>
      <c r="ECP2" s="133"/>
      <c r="ECQ2" s="133"/>
      <c r="ECR2" s="133"/>
      <c r="ECS2" s="133"/>
      <c r="ECT2" s="133"/>
      <c r="ECU2" s="133"/>
      <c r="ECV2" s="133"/>
      <c r="ECW2" s="133"/>
      <c r="ECX2" s="133"/>
      <c r="ECY2" s="133"/>
      <c r="ECZ2" s="133"/>
      <c r="EDA2" s="133"/>
      <c r="EDB2" s="133"/>
      <c r="EDC2" s="133"/>
      <c r="EDD2" s="133"/>
      <c r="EDE2" s="133"/>
      <c r="EDF2" s="133"/>
      <c r="EDG2" s="133"/>
      <c r="EDH2" s="133"/>
      <c r="EDI2" s="133"/>
      <c r="EDJ2" s="133"/>
      <c r="EDK2" s="133"/>
      <c r="EDL2" s="133"/>
      <c r="EDM2" s="133"/>
      <c r="EDN2" s="133"/>
      <c r="EDO2" s="133"/>
      <c r="EDP2" s="133"/>
      <c r="EDQ2" s="133"/>
      <c r="EDR2" s="133"/>
      <c r="EDS2" s="133"/>
      <c r="EDT2" s="133"/>
      <c r="EDU2" s="133"/>
      <c r="EDV2" s="133"/>
      <c r="EDW2" s="133"/>
      <c r="EDX2" s="133"/>
      <c r="EDY2" s="133"/>
      <c r="EDZ2" s="133"/>
      <c r="EEA2" s="133"/>
      <c r="EEB2" s="133"/>
      <c r="EEC2" s="133"/>
      <c r="EED2" s="133"/>
      <c r="EEE2" s="133"/>
      <c r="EEF2" s="133"/>
      <c r="EEG2" s="133"/>
      <c r="EEH2" s="133"/>
      <c r="EEI2" s="133"/>
      <c r="EEJ2" s="133"/>
      <c r="EEK2" s="133"/>
      <c r="EEL2" s="133"/>
      <c r="EEM2" s="133"/>
      <c r="EEN2" s="133"/>
      <c r="EEO2" s="133"/>
      <c r="EEP2" s="133"/>
      <c r="EEQ2" s="133"/>
      <c r="EER2" s="133"/>
      <c r="EES2" s="133"/>
      <c r="EET2" s="133"/>
      <c r="EEU2" s="133"/>
      <c r="EEV2" s="133"/>
      <c r="EEW2" s="133"/>
      <c r="EEX2" s="133"/>
      <c r="EEY2" s="133"/>
      <c r="EEZ2" s="133"/>
      <c r="EFA2" s="133"/>
      <c r="EFB2" s="133"/>
      <c r="EFC2" s="133"/>
      <c r="EFD2" s="133"/>
      <c r="EFE2" s="133"/>
      <c r="EFF2" s="133"/>
      <c r="EFG2" s="133"/>
      <c r="EFH2" s="133"/>
      <c r="EFI2" s="133"/>
      <c r="EFJ2" s="133"/>
      <c r="EFK2" s="133"/>
      <c r="EFL2" s="133"/>
      <c r="EFM2" s="133"/>
      <c r="EFN2" s="133"/>
      <c r="EFO2" s="133"/>
      <c r="EFP2" s="133"/>
      <c r="EFQ2" s="133"/>
      <c r="EFR2" s="133"/>
      <c r="EFS2" s="133"/>
      <c r="EFT2" s="133"/>
      <c r="EFU2" s="133"/>
      <c r="EFV2" s="133"/>
      <c r="EFW2" s="133"/>
      <c r="EFX2" s="133"/>
      <c r="EFY2" s="133"/>
      <c r="EFZ2" s="133"/>
      <c r="EGA2" s="133"/>
      <c r="EGB2" s="133"/>
      <c r="EGC2" s="133"/>
      <c r="EGD2" s="133"/>
      <c r="EGE2" s="133"/>
      <c r="EGF2" s="133"/>
      <c r="EGG2" s="133"/>
      <c r="EGH2" s="133"/>
      <c r="EGI2" s="133"/>
      <c r="EGJ2" s="133"/>
      <c r="EGK2" s="133"/>
      <c r="EGL2" s="133"/>
      <c r="EGM2" s="133"/>
      <c r="EGN2" s="133"/>
      <c r="EGO2" s="133"/>
      <c r="EGP2" s="133"/>
      <c r="EGQ2" s="133"/>
      <c r="EGR2" s="133"/>
      <c r="EGS2" s="133"/>
      <c r="EGT2" s="133"/>
      <c r="EGU2" s="133"/>
      <c r="EGV2" s="133"/>
      <c r="EGW2" s="133"/>
      <c r="EGX2" s="133"/>
      <c r="EGY2" s="133"/>
      <c r="EGZ2" s="133"/>
      <c r="EHA2" s="133"/>
      <c r="EHB2" s="133"/>
      <c r="EHC2" s="133"/>
      <c r="EHD2" s="133"/>
      <c r="EHE2" s="133"/>
      <c r="EHF2" s="133"/>
      <c r="EHG2" s="133"/>
      <c r="EHH2" s="133"/>
      <c r="EHI2" s="133"/>
      <c r="EHJ2" s="133"/>
      <c r="EHK2" s="133"/>
      <c r="EHL2" s="133"/>
      <c r="EHM2" s="133"/>
      <c r="EHN2" s="133"/>
      <c r="EHO2" s="133"/>
      <c r="EHP2" s="133"/>
      <c r="EHQ2" s="133"/>
      <c r="EHR2" s="133"/>
      <c r="EHS2" s="133"/>
      <c r="EHT2" s="133"/>
      <c r="EHU2" s="133"/>
      <c r="EHV2" s="133"/>
      <c r="EHW2" s="133"/>
      <c r="EHX2" s="133"/>
      <c r="EHY2" s="133"/>
      <c r="EHZ2" s="133"/>
      <c r="EIA2" s="133"/>
      <c r="EIB2" s="133"/>
      <c r="EIC2" s="133"/>
      <c r="EID2" s="133"/>
      <c r="EIE2" s="133"/>
      <c r="EIF2" s="133"/>
      <c r="EIG2" s="133"/>
      <c r="EIH2" s="133"/>
      <c r="EII2" s="133"/>
      <c r="EIJ2" s="133"/>
      <c r="EIK2" s="133"/>
      <c r="EIL2" s="133"/>
      <c r="EIM2" s="133"/>
      <c r="EIN2" s="133"/>
      <c r="EIO2" s="133"/>
      <c r="EIP2" s="133"/>
      <c r="EIQ2" s="133"/>
      <c r="EIR2" s="133"/>
      <c r="EIS2" s="133"/>
      <c r="EIT2" s="133"/>
      <c r="EIU2" s="133"/>
      <c r="EIV2" s="133"/>
      <c r="EIW2" s="133"/>
      <c r="EIX2" s="133"/>
      <c r="EIY2" s="133"/>
      <c r="EIZ2" s="133"/>
      <c r="EJA2" s="133"/>
      <c r="EJB2" s="133"/>
      <c r="EJC2" s="133"/>
      <c r="EJD2" s="133"/>
      <c r="EJE2" s="133"/>
      <c r="EJF2" s="133"/>
      <c r="EJG2" s="133"/>
      <c r="EJH2" s="133"/>
      <c r="EJI2" s="133"/>
      <c r="EJJ2" s="133"/>
      <c r="EJK2" s="133"/>
      <c r="EJL2" s="133"/>
      <c r="EJM2" s="133"/>
      <c r="EJN2" s="133"/>
      <c r="EJO2" s="133"/>
      <c r="EJP2" s="133"/>
      <c r="EJQ2" s="133"/>
      <c r="EJR2" s="133"/>
      <c r="EJS2" s="133"/>
      <c r="EJT2" s="133"/>
      <c r="EJU2" s="133"/>
      <c r="EJV2" s="133"/>
      <c r="EJW2" s="133"/>
      <c r="EJX2" s="133"/>
      <c r="EJY2" s="133"/>
      <c r="EJZ2" s="133"/>
      <c r="EKA2" s="133"/>
      <c r="EKB2" s="133"/>
      <c r="EKC2" s="133"/>
      <c r="EKD2" s="133"/>
      <c r="EKE2" s="133"/>
      <c r="EKF2" s="133"/>
      <c r="EKG2" s="133"/>
      <c r="EKH2" s="133"/>
      <c r="EKI2" s="133"/>
      <c r="EKJ2" s="133"/>
      <c r="EKK2" s="133"/>
      <c r="EKL2" s="133"/>
      <c r="EKM2" s="133"/>
      <c r="EKN2" s="133"/>
      <c r="EKO2" s="133"/>
      <c r="EKP2" s="133"/>
      <c r="EKQ2" s="133"/>
      <c r="EKR2" s="133"/>
      <c r="EKS2" s="133"/>
      <c r="EKT2" s="133"/>
      <c r="EKU2" s="133"/>
      <c r="EKV2" s="133"/>
      <c r="EKW2" s="133"/>
      <c r="EKX2" s="133"/>
      <c r="EKY2" s="133"/>
      <c r="EKZ2" s="133"/>
      <c r="ELA2" s="133"/>
      <c r="ELB2" s="133"/>
      <c r="ELC2" s="133"/>
      <c r="ELD2" s="133"/>
      <c r="ELE2" s="133"/>
      <c r="ELF2" s="133"/>
      <c r="ELG2" s="133"/>
      <c r="ELH2" s="133"/>
      <c r="ELI2" s="133"/>
      <c r="ELJ2" s="133"/>
      <c r="ELK2" s="133"/>
      <c r="ELL2" s="133"/>
      <c r="ELM2" s="133"/>
      <c r="ELN2" s="133"/>
      <c r="ELO2" s="133"/>
      <c r="ELP2" s="133"/>
      <c r="ELQ2" s="133"/>
      <c r="ELR2" s="133"/>
      <c r="ELS2" s="133"/>
      <c r="ELT2" s="133"/>
      <c r="ELU2" s="133"/>
      <c r="ELV2" s="133"/>
      <c r="ELW2" s="133"/>
      <c r="ELX2" s="133"/>
      <c r="ELY2" s="133"/>
      <c r="ELZ2" s="133"/>
      <c r="EMA2" s="133"/>
      <c r="EMB2" s="133"/>
      <c r="EMC2" s="133"/>
      <c r="EMD2" s="133"/>
      <c r="EME2" s="133"/>
      <c r="EMF2" s="133"/>
      <c r="EMG2" s="133"/>
      <c r="EMH2" s="133"/>
      <c r="EMI2" s="133"/>
      <c r="EMJ2" s="133"/>
      <c r="EMK2" s="133"/>
      <c r="EML2" s="133"/>
      <c r="EMM2" s="133"/>
      <c r="EMN2" s="133"/>
      <c r="EMO2" s="133"/>
      <c r="EMP2" s="133"/>
      <c r="EMQ2" s="133"/>
      <c r="EMR2" s="133"/>
      <c r="EMS2" s="133"/>
      <c r="EMT2" s="133"/>
      <c r="EMU2" s="133"/>
      <c r="EMV2" s="133"/>
      <c r="EMW2" s="133"/>
      <c r="EMX2" s="133"/>
      <c r="EMY2" s="133"/>
      <c r="EMZ2" s="133"/>
      <c r="ENA2" s="133"/>
      <c r="ENB2" s="133"/>
      <c r="ENC2" s="133"/>
      <c r="END2" s="133"/>
      <c r="ENE2" s="133"/>
      <c r="ENF2" s="133"/>
      <c r="ENG2" s="133"/>
      <c r="ENH2" s="133"/>
      <c r="ENI2" s="133"/>
      <c r="ENJ2" s="133"/>
      <c r="ENK2" s="133"/>
      <c r="ENL2" s="133"/>
      <c r="ENM2" s="133"/>
      <c r="ENN2" s="133"/>
      <c r="ENO2" s="133"/>
      <c r="ENP2" s="133"/>
      <c r="ENQ2" s="133"/>
      <c r="ENR2" s="133"/>
      <c r="ENS2" s="133"/>
      <c r="ENT2" s="133"/>
      <c r="ENU2" s="133"/>
      <c r="ENV2" s="133"/>
      <c r="ENW2" s="133"/>
      <c r="ENX2" s="133"/>
      <c r="ENY2" s="133"/>
      <c r="ENZ2" s="133"/>
      <c r="EOA2" s="133"/>
      <c r="EOB2" s="133"/>
      <c r="EOC2" s="133"/>
      <c r="EOD2" s="133"/>
      <c r="EOE2" s="133"/>
      <c r="EOF2" s="133"/>
      <c r="EOG2" s="133"/>
      <c r="EOH2" s="133"/>
      <c r="EOI2" s="133"/>
      <c r="EOJ2" s="133"/>
      <c r="EOK2" s="133"/>
      <c r="EOL2" s="133"/>
      <c r="EOM2" s="133"/>
      <c r="EON2" s="133"/>
      <c r="EOO2" s="133"/>
      <c r="EOP2" s="133"/>
      <c r="EOQ2" s="133"/>
      <c r="EOR2" s="133"/>
      <c r="EOS2" s="133"/>
      <c r="EOT2" s="133"/>
      <c r="EOU2" s="133"/>
      <c r="EOV2" s="133"/>
      <c r="EOW2" s="133"/>
      <c r="EOX2" s="133"/>
      <c r="EOY2" s="133"/>
      <c r="EOZ2" s="133"/>
      <c r="EPA2" s="133"/>
      <c r="EPB2" s="133"/>
      <c r="EPC2" s="133"/>
      <c r="EPD2" s="133"/>
      <c r="EPE2" s="133"/>
      <c r="EPF2" s="133"/>
      <c r="EPG2" s="133"/>
      <c r="EPH2" s="133"/>
      <c r="EPI2" s="133"/>
      <c r="EPJ2" s="133"/>
      <c r="EPK2" s="133"/>
      <c r="EPL2" s="133"/>
      <c r="EPM2" s="133"/>
      <c r="EPN2" s="133"/>
      <c r="EPO2" s="133"/>
      <c r="EPP2" s="133"/>
      <c r="EPQ2" s="133"/>
      <c r="EPR2" s="133"/>
      <c r="EPS2" s="133"/>
      <c r="EPT2" s="133"/>
      <c r="EPU2" s="133"/>
      <c r="EPV2" s="133"/>
      <c r="EPW2" s="133"/>
      <c r="EPX2" s="133"/>
      <c r="EPY2" s="133"/>
      <c r="EPZ2" s="133"/>
      <c r="EQA2" s="133"/>
      <c r="EQB2" s="133"/>
      <c r="EQC2" s="133"/>
      <c r="EQD2" s="133"/>
      <c r="EQE2" s="133"/>
      <c r="EQF2" s="133"/>
      <c r="EQG2" s="133"/>
      <c r="EQH2" s="133"/>
      <c r="EQI2" s="133"/>
      <c r="EQJ2" s="133"/>
      <c r="EQK2" s="133"/>
      <c r="EQL2" s="133"/>
      <c r="EQM2" s="133"/>
      <c r="EQN2" s="133"/>
      <c r="EQO2" s="133"/>
      <c r="EQP2" s="133"/>
      <c r="EQQ2" s="133"/>
      <c r="EQR2" s="133"/>
      <c r="EQS2" s="133"/>
      <c r="EQT2" s="133"/>
      <c r="EQU2" s="133"/>
      <c r="EQV2" s="133"/>
      <c r="EQW2" s="133"/>
      <c r="EQX2" s="133"/>
      <c r="EQY2" s="133"/>
      <c r="EQZ2" s="133"/>
      <c r="ERA2" s="133"/>
      <c r="ERB2" s="133"/>
      <c r="ERC2" s="133"/>
      <c r="ERD2" s="133"/>
      <c r="ERE2" s="133"/>
      <c r="ERF2" s="133"/>
      <c r="ERG2" s="133"/>
      <c r="ERH2" s="133"/>
      <c r="ERI2" s="133"/>
      <c r="ERJ2" s="133"/>
      <c r="ERK2" s="133"/>
      <c r="ERL2" s="133"/>
      <c r="ERM2" s="133"/>
      <c r="ERN2" s="133"/>
      <c r="ERO2" s="133"/>
      <c r="ERP2" s="133"/>
      <c r="ERQ2" s="133"/>
      <c r="ERR2" s="133"/>
      <c r="ERS2" s="133"/>
      <c r="ERT2" s="133"/>
      <c r="ERU2" s="133"/>
      <c r="ERV2" s="133"/>
      <c r="ERW2" s="133"/>
      <c r="ERX2" s="133"/>
      <c r="ERY2" s="133"/>
      <c r="ERZ2" s="133"/>
      <c r="ESA2" s="133"/>
      <c r="ESB2" s="133"/>
      <c r="ESC2" s="133"/>
      <c r="ESD2" s="133"/>
      <c r="ESE2" s="133"/>
      <c r="ESF2" s="133"/>
      <c r="ESG2" s="133"/>
      <c r="ESH2" s="133"/>
      <c r="ESI2" s="133"/>
      <c r="ESJ2" s="133"/>
      <c r="ESK2" s="133"/>
      <c r="ESL2" s="133"/>
      <c r="ESM2" s="133"/>
      <c r="ESN2" s="133"/>
      <c r="ESO2" s="133"/>
      <c r="ESP2" s="133"/>
      <c r="ESQ2" s="133"/>
      <c r="ESR2" s="133"/>
      <c r="ESS2" s="133"/>
      <c r="EST2" s="133"/>
      <c r="ESU2" s="133"/>
      <c r="ESV2" s="133"/>
      <c r="ESW2" s="133"/>
      <c r="ESX2" s="133"/>
      <c r="ESY2" s="133"/>
      <c r="ESZ2" s="133"/>
      <c r="ETA2" s="133"/>
      <c r="ETB2" s="133"/>
      <c r="ETC2" s="133"/>
      <c r="ETD2" s="133"/>
      <c r="ETE2" s="133"/>
      <c r="ETF2" s="133"/>
      <c r="ETG2" s="133"/>
      <c r="ETH2" s="133"/>
      <c r="ETI2" s="133"/>
      <c r="ETJ2" s="133"/>
      <c r="ETK2" s="133"/>
      <c r="ETL2" s="133"/>
      <c r="ETM2" s="133"/>
      <c r="ETN2" s="133"/>
      <c r="ETO2" s="133"/>
      <c r="ETP2" s="133"/>
      <c r="ETQ2" s="133"/>
      <c r="ETR2" s="133"/>
      <c r="ETS2" s="133"/>
      <c r="ETT2" s="133"/>
      <c r="ETU2" s="133"/>
      <c r="ETV2" s="133"/>
      <c r="ETW2" s="133"/>
      <c r="ETX2" s="133"/>
      <c r="ETY2" s="133"/>
      <c r="ETZ2" s="133"/>
      <c r="EUA2" s="133"/>
      <c r="EUB2" s="133"/>
      <c r="EUC2" s="133"/>
      <c r="EUD2" s="133"/>
      <c r="EUE2" s="133"/>
      <c r="EUF2" s="133"/>
      <c r="EUG2" s="133"/>
      <c r="EUH2" s="133"/>
      <c r="EUI2" s="133"/>
      <c r="EUJ2" s="133"/>
      <c r="EUK2" s="133"/>
      <c r="EUL2" s="133"/>
      <c r="EUM2" s="133"/>
      <c r="EUN2" s="133"/>
      <c r="EUO2" s="133"/>
      <c r="EUP2" s="133"/>
      <c r="EUQ2" s="133"/>
      <c r="EUR2" s="133"/>
      <c r="EUS2" s="133"/>
      <c r="EUT2" s="133"/>
      <c r="EUU2" s="133"/>
      <c r="EUV2" s="133"/>
      <c r="EUW2" s="133"/>
      <c r="EUX2" s="133"/>
      <c r="EUY2" s="133"/>
      <c r="EUZ2" s="133"/>
      <c r="EVA2" s="133"/>
      <c r="EVB2" s="133"/>
      <c r="EVC2" s="133"/>
      <c r="EVD2" s="133"/>
      <c r="EVE2" s="133"/>
      <c r="EVF2" s="133"/>
      <c r="EVG2" s="133"/>
      <c r="EVH2" s="133"/>
      <c r="EVI2" s="133"/>
      <c r="EVJ2" s="133"/>
      <c r="EVK2" s="133"/>
      <c r="EVL2" s="133"/>
      <c r="EVM2" s="133"/>
      <c r="EVN2" s="133"/>
      <c r="EVO2" s="133"/>
      <c r="EVP2" s="133"/>
      <c r="EVQ2" s="133"/>
      <c r="EVR2" s="133"/>
      <c r="EVS2" s="133"/>
      <c r="EVT2" s="133"/>
      <c r="EVU2" s="133"/>
      <c r="EVV2" s="133"/>
      <c r="EVW2" s="133"/>
      <c r="EVX2" s="133"/>
      <c r="EVY2" s="133"/>
      <c r="EVZ2" s="133"/>
      <c r="EWA2" s="133"/>
      <c r="EWB2" s="133"/>
      <c r="EWC2" s="133"/>
      <c r="EWD2" s="133"/>
      <c r="EWE2" s="133"/>
      <c r="EWF2" s="133"/>
      <c r="EWG2" s="133"/>
      <c r="EWH2" s="133"/>
      <c r="EWI2" s="133"/>
      <c r="EWJ2" s="133"/>
      <c r="EWK2" s="133"/>
      <c r="EWL2" s="133"/>
      <c r="EWM2" s="133"/>
      <c r="EWN2" s="133"/>
      <c r="EWO2" s="133"/>
      <c r="EWP2" s="133"/>
      <c r="EWQ2" s="133"/>
      <c r="EWR2" s="133"/>
      <c r="EWS2" s="133"/>
      <c r="EWT2" s="133"/>
      <c r="EWU2" s="133"/>
      <c r="EWV2" s="133"/>
      <c r="EWW2" s="133"/>
      <c r="EWX2" s="133"/>
      <c r="EWY2" s="133"/>
      <c r="EWZ2" s="133"/>
      <c r="EXA2" s="133"/>
      <c r="EXB2" s="133"/>
      <c r="EXC2" s="133"/>
      <c r="EXD2" s="133"/>
      <c r="EXE2" s="133"/>
      <c r="EXF2" s="133"/>
      <c r="EXG2" s="133"/>
      <c r="EXH2" s="133"/>
      <c r="EXI2" s="133"/>
      <c r="EXJ2" s="133"/>
      <c r="EXK2" s="133"/>
      <c r="EXL2" s="133"/>
      <c r="EXM2" s="133"/>
      <c r="EXN2" s="133"/>
      <c r="EXO2" s="133"/>
      <c r="EXP2" s="133"/>
      <c r="EXQ2" s="133"/>
      <c r="EXR2" s="133"/>
      <c r="EXS2" s="133"/>
      <c r="EXT2" s="133"/>
      <c r="EXU2" s="133"/>
      <c r="EXV2" s="133"/>
      <c r="EXW2" s="133"/>
      <c r="EXX2" s="133"/>
      <c r="EXY2" s="133"/>
      <c r="EXZ2" s="133"/>
      <c r="EYA2" s="133"/>
      <c r="EYB2" s="133"/>
      <c r="EYC2" s="133"/>
      <c r="EYD2" s="133"/>
      <c r="EYE2" s="133"/>
      <c r="EYF2" s="133"/>
      <c r="EYG2" s="133"/>
      <c r="EYH2" s="133"/>
      <c r="EYI2" s="133"/>
      <c r="EYJ2" s="133"/>
      <c r="EYK2" s="133"/>
      <c r="EYL2" s="133"/>
      <c r="EYM2" s="133"/>
      <c r="EYN2" s="133"/>
      <c r="EYO2" s="133"/>
      <c r="EYP2" s="133"/>
      <c r="EYQ2" s="133"/>
      <c r="EYR2" s="133"/>
      <c r="EYS2" s="133"/>
      <c r="EYT2" s="133"/>
      <c r="EYU2" s="133"/>
      <c r="EYV2" s="133"/>
      <c r="EYW2" s="133"/>
      <c r="EYX2" s="133"/>
      <c r="EYY2" s="133"/>
      <c r="EYZ2" s="133"/>
      <c r="EZA2" s="133"/>
      <c r="EZB2" s="133"/>
      <c r="EZC2" s="133"/>
      <c r="EZD2" s="133"/>
      <c r="EZE2" s="133"/>
      <c r="EZF2" s="133"/>
      <c r="EZG2" s="133"/>
      <c r="EZH2" s="133"/>
      <c r="EZI2" s="133"/>
      <c r="EZJ2" s="133"/>
      <c r="EZK2" s="133"/>
      <c r="EZL2" s="133"/>
      <c r="EZM2" s="133"/>
      <c r="EZN2" s="133"/>
      <c r="EZO2" s="133"/>
      <c r="EZP2" s="133"/>
      <c r="EZQ2" s="133"/>
      <c r="EZR2" s="133"/>
      <c r="EZS2" s="133"/>
      <c r="EZT2" s="133"/>
      <c r="EZU2" s="133"/>
      <c r="EZV2" s="133"/>
      <c r="EZW2" s="133"/>
      <c r="EZX2" s="133"/>
      <c r="EZY2" s="133"/>
      <c r="EZZ2" s="133"/>
      <c r="FAA2" s="133"/>
      <c r="FAB2" s="133"/>
      <c r="FAC2" s="133"/>
      <c r="FAD2" s="133"/>
      <c r="FAE2" s="133"/>
      <c r="FAF2" s="133"/>
      <c r="FAG2" s="133"/>
      <c r="FAH2" s="133"/>
      <c r="FAI2" s="133"/>
      <c r="FAJ2" s="133"/>
      <c r="FAK2" s="133"/>
      <c r="FAL2" s="133"/>
      <c r="FAM2" s="133"/>
      <c r="FAN2" s="133"/>
      <c r="FAO2" s="133"/>
      <c r="FAP2" s="133"/>
      <c r="FAQ2" s="133"/>
      <c r="FAR2" s="133"/>
      <c r="FAS2" s="133"/>
      <c r="FAT2" s="133"/>
      <c r="FAU2" s="133"/>
      <c r="FAV2" s="133"/>
      <c r="FAW2" s="133"/>
      <c r="FAX2" s="133"/>
      <c r="FAY2" s="133"/>
      <c r="FAZ2" s="133"/>
      <c r="FBA2" s="133"/>
      <c r="FBB2" s="133"/>
      <c r="FBC2" s="133"/>
      <c r="FBD2" s="133"/>
      <c r="FBE2" s="133"/>
      <c r="FBF2" s="133"/>
      <c r="FBG2" s="133"/>
      <c r="FBH2" s="133"/>
      <c r="FBI2" s="133"/>
      <c r="FBJ2" s="133"/>
      <c r="FBK2" s="133"/>
      <c r="FBL2" s="133"/>
      <c r="FBM2" s="133"/>
      <c r="FBN2" s="133"/>
      <c r="FBO2" s="133"/>
      <c r="FBP2" s="133"/>
      <c r="FBQ2" s="133"/>
      <c r="FBR2" s="133"/>
      <c r="FBS2" s="133"/>
      <c r="FBT2" s="133"/>
      <c r="FBU2" s="133"/>
      <c r="FBV2" s="133"/>
      <c r="FBW2" s="133"/>
      <c r="FBX2" s="133"/>
      <c r="FBY2" s="133"/>
      <c r="FBZ2" s="133"/>
      <c r="FCA2" s="133"/>
      <c r="FCB2" s="133"/>
      <c r="FCC2" s="133"/>
      <c r="FCD2" s="133"/>
      <c r="FCE2" s="133"/>
      <c r="FCF2" s="133"/>
      <c r="FCG2" s="133"/>
      <c r="FCH2" s="133"/>
      <c r="FCI2" s="133"/>
      <c r="FCJ2" s="133"/>
      <c r="FCK2" s="133"/>
      <c r="FCL2" s="133"/>
      <c r="FCM2" s="133"/>
      <c r="FCN2" s="133"/>
      <c r="FCO2" s="133"/>
      <c r="FCP2" s="133"/>
      <c r="FCQ2" s="133"/>
      <c r="FCR2" s="133"/>
      <c r="FCS2" s="133"/>
      <c r="FCT2" s="133"/>
      <c r="FCU2" s="133"/>
      <c r="FCV2" s="133"/>
      <c r="FCW2" s="133"/>
      <c r="FCX2" s="133"/>
      <c r="FCY2" s="133"/>
      <c r="FCZ2" s="133"/>
      <c r="FDA2" s="133"/>
      <c r="FDB2" s="133"/>
      <c r="FDC2" s="133"/>
      <c r="FDD2" s="133"/>
      <c r="FDE2" s="133"/>
      <c r="FDF2" s="133"/>
      <c r="FDG2" s="133"/>
      <c r="FDH2" s="133"/>
      <c r="FDI2" s="133"/>
      <c r="FDJ2" s="133"/>
      <c r="FDK2" s="133"/>
      <c r="FDL2" s="133"/>
      <c r="FDM2" s="133"/>
      <c r="FDN2" s="133"/>
      <c r="FDO2" s="133"/>
      <c r="FDP2" s="133"/>
      <c r="FDQ2" s="133"/>
      <c r="FDR2" s="133"/>
      <c r="FDS2" s="133"/>
      <c r="FDT2" s="133"/>
      <c r="FDU2" s="133"/>
      <c r="FDV2" s="133"/>
      <c r="FDW2" s="133"/>
      <c r="FDX2" s="133"/>
      <c r="FDY2" s="133"/>
      <c r="FDZ2" s="133"/>
      <c r="FEA2" s="133"/>
      <c r="FEB2" s="133"/>
      <c r="FEC2" s="133"/>
      <c r="FED2" s="133"/>
      <c r="FEE2" s="133"/>
      <c r="FEF2" s="133"/>
      <c r="FEG2" s="133"/>
      <c r="FEH2" s="133"/>
      <c r="FEI2" s="133"/>
      <c r="FEJ2" s="133"/>
      <c r="FEK2" s="133"/>
      <c r="FEL2" s="133"/>
      <c r="FEM2" s="133"/>
      <c r="FEN2" s="133"/>
      <c r="FEO2" s="133"/>
      <c r="FEP2" s="133"/>
      <c r="FEQ2" s="133"/>
      <c r="FER2" s="133"/>
      <c r="FES2" s="133"/>
      <c r="FET2" s="133"/>
      <c r="FEU2" s="133"/>
      <c r="FEV2" s="133"/>
      <c r="FEW2" s="133"/>
      <c r="FEX2" s="133"/>
      <c r="FEY2" s="133"/>
      <c r="FEZ2" s="133"/>
      <c r="FFA2" s="133"/>
      <c r="FFB2" s="133"/>
      <c r="FFC2" s="133"/>
      <c r="FFD2" s="133"/>
      <c r="FFE2" s="133"/>
      <c r="FFF2" s="133"/>
      <c r="FFG2" s="133"/>
      <c r="FFH2" s="133"/>
      <c r="FFI2" s="133"/>
      <c r="FFJ2" s="133"/>
      <c r="FFK2" s="133"/>
      <c r="FFL2" s="133"/>
      <c r="FFM2" s="133"/>
      <c r="FFN2" s="133"/>
      <c r="FFO2" s="133"/>
      <c r="FFP2" s="133"/>
      <c r="FFQ2" s="133"/>
      <c r="FFR2" s="133"/>
      <c r="FFS2" s="133"/>
      <c r="FFT2" s="133"/>
      <c r="FFU2" s="133"/>
      <c r="FFV2" s="133"/>
      <c r="FFW2" s="133"/>
      <c r="FFX2" s="133"/>
      <c r="FFY2" s="133"/>
      <c r="FFZ2" s="133"/>
      <c r="FGA2" s="133"/>
      <c r="FGB2" s="133"/>
      <c r="FGC2" s="133"/>
      <c r="FGD2" s="133"/>
      <c r="FGE2" s="133"/>
      <c r="FGF2" s="133"/>
      <c r="FGG2" s="133"/>
      <c r="FGH2" s="133"/>
      <c r="FGI2" s="133"/>
      <c r="FGJ2" s="133"/>
      <c r="FGK2" s="133"/>
      <c r="FGL2" s="133"/>
      <c r="FGM2" s="133"/>
      <c r="FGN2" s="133"/>
      <c r="FGO2" s="133"/>
      <c r="FGP2" s="133"/>
      <c r="FGQ2" s="133"/>
      <c r="FGR2" s="133"/>
      <c r="FGS2" s="133"/>
      <c r="FGT2" s="133"/>
      <c r="FGU2" s="133"/>
      <c r="FGV2" s="133"/>
      <c r="FGW2" s="133"/>
      <c r="FGX2" s="133"/>
      <c r="FGY2" s="133"/>
      <c r="FGZ2" s="133"/>
      <c r="FHA2" s="133"/>
      <c r="FHB2" s="133"/>
      <c r="FHC2" s="133"/>
      <c r="FHD2" s="133"/>
      <c r="FHE2" s="133"/>
      <c r="FHF2" s="133"/>
      <c r="FHG2" s="133"/>
      <c r="FHH2" s="133"/>
      <c r="FHI2" s="133"/>
      <c r="FHJ2" s="133"/>
      <c r="FHK2" s="133"/>
      <c r="FHL2" s="133"/>
      <c r="FHM2" s="133"/>
      <c r="FHN2" s="133"/>
      <c r="FHO2" s="133"/>
      <c r="FHP2" s="133"/>
      <c r="FHQ2" s="133"/>
      <c r="FHR2" s="133"/>
      <c r="FHS2" s="133"/>
      <c r="FHT2" s="133"/>
      <c r="FHU2" s="133"/>
      <c r="FHV2" s="133"/>
      <c r="FHW2" s="133"/>
      <c r="FHX2" s="133"/>
      <c r="FHY2" s="133"/>
      <c r="FHZ2" s="133"/>
      <c r="FIA2" s="133"/>
      <c r="FIB2" s="133"/>
      <c r="FIC2" s="133"/>
      <c r="FID2" s="133"/>
      <c r="FIE2" s="133"/>
      <c r="FIF2" s="133"/>
      <c r="FIG2" s="133"/>
      <c r="FIH2" s="133"/>
      <c r="FII2" s="133"/>
      <c r="FIJ2" s="133"/>
      <c r="FIK2" s="133"/>
      <c r="FIL2" s="133"/>
      <c r="FIM2" s="133"/>
      <c r="FIN2" s="133"/>
      <c r="FIO2" s="133"/>
      <c r="FIP2" s="133"/>
      <c r="FIQ2" s="133"/>
      <c r="FIR2" s="133"/>
      <c r="FIS2" s="133"/>
      <c r="FIT2" s="133"/>
      <c r="FIU2" s="133"/>
      <c r="FIV2" s="133"/>
      <c r="FIW2" s="133"/>
      <c r="FIX2" s="133"/>
      <c r="FIY2" s="133"/>
      <c r="FIZ2" s="133"/>
      <c r="FJA2" s="133"/>
      <c r="FJB2" s="133"/>
      <c r="FJC2" s="133"/>
      <c r="FJD2" s="133"/>
      <c r="FJE2" s="133"/>
      <c r="FJF2" s="133"/>
      <c r="FJG2" s="133"/>
      <c r="FJH2" s="133"/>
      <c r="FJI2" s="133"/>
      <c r="FJJ2" s="133"/>
      <c r="FJK2" s="133"/>
      <c r="FJL2" s="133"/>
      <c r="FJM2" s="133"/>
      <c r="FJN2" s="133"/>
      <c r="FJO2" s="133"/>
      <c r="FJP2" s="133"/>
      <c r="FJQ2" s="133"/>
      <c r="FJR2" s="133"/>
      <c r="FJS2" s="133"/>
      <c r="FJT2" s="133"/>
      <c r="FJU2" s="133"/>
      <c r="FJV2" s="133"/>
      <c r="FJW2" s="133"/>
      <c r="FJX2" s="133"/>
      <c r="FJY2" s="133"/>
      <c r="FJZ2" s="133"/>
      <c r="FKA2" s="133"/>
      <c r="FKB2" s="133"/>
      <c r="FKC2" s="133"/>
      <c r="FKD2" s="133"/>
      <c r="FKE2" s="133"/>
      <c r="FKF2" s="133"/>
      <c r="FKG2" s="133"/>
      <c r="FKH2" s="133"/>
      <c r="FKI2" s="133"/>
      <c r="FKJ2" s="133"/>
      <c r="FKK2" s="133"/>
      <c r="FKL2" s="133"/>
      <c r="FKM2" s="133"/>
      <c r="FKN2" s="133"/>
      <c r="FKO2" s="133"/>
      <c r="FKP2" s="133"/>
      <c r="FKQ2" s="133"/>
      <c r="FKR2" s="133"/>
      <c r="FKS2" s="133"/>
      <c r="FKT2" s="133"/>
      <c r="FKU2" s="133"/>
      <c r="FKV2" s="133"/>
      <c r="FKW2" s="133"/>
      <c r="FKX2" s="133"/>
      <c r="FKY2" s="133"/>
      <c r="FKZ2" s="133"/>
      <c r="FLA2" s="133"/>
      <c r="FLB2" s="133"/>
      <c r="FLC2" s="133"/>
      <c r="FLD2" s="133"/>
      <c r="FLE2" s="133"/>
      <c r="FLF2" s="133"/>
      <c r="FLG2" s="133"/>
      <c r="FLH2" s="133"/>
      <c r="FLI2" s="133"/>
      <c r="FLJ2" s="133"/>
      <c r="FLK2" s="133"/>
      <c r="FLL2" s="133"/>
      <c r="FLM2" s="133"/>
      <c r="FLN2" s="133"/>
      <c r="FLO2" s="133"/>
      <c r="FLP2" s="133"/>
      <c r="FLQ2" s="133"/>
      <c r="FLR2" s="133"/>
      <c r="FLS2" s="133"/>
      <c r="FLT2" s="133"/>
      <c r="FLU2" s="133"/>
      <c r="FLV2" s="133"/>
      <c r="FLW2" s="133"/>
      <c r="FLX2" s="133"/>
      <c r="FLY2" s="133"/>
      <c r="FLZ2" s="133"/>
      <c r="FMA2" s="133"/>
      <c r="FMB2" s="133"/>
      <c r="FMC2" s="133"/>
      <c r="FMD2" s="133"/>
      <c r="FME2" s="133"/>
      <c r="FMF2" s="133"/>
      <c r="FMG2" s="133"/>
      <c r="FMH2" s="133"/>
      <c r="FMI2" s="133"/>
      <c r="FMJ2" s="133"/>
      <c r="FMK2" s="133"/>
      <c r="FML2" s="133"/>
      <c r="FMM2" s="133"/>
      <c r="FMN2" s="133"/>
      <c r="FMO2" s="133"/>
      <c r="FMP2" s="133"/>
      <c r="FMQ2" s="133"/>
      <c r="FMR2" s="133"/>
      <c r="FMS2" s="133"/>
      <c r="FMT2" s="133"/>
      <c r="FMU2" s="133"/>
      <c r="FMV2" s="133"/>
      <c r="FMW2" s="133"/>
      <c r="FMX2" s="133"/>
      <c r="FMY2" s="133"/>
      <c r="FMZ2" s="133"/>
      <c r="FNA2" s="133"/>
      <c r="FNB2" s="133"/>
      <c r="FNC2" s="133"/>
      <c r="FND2" s="133"/>
      <c r="FNE2" s="133"/>
      <c r="FNF2" s="133"/>
      <c r="FNG2" s="133"/>
      <c r="FNH2" s="133"/>
      <c r="FNI2" s="133"/>
      <c r="FNJ2" s="133"/>
      <c r="FNK2" s="133"/>
      <c r="FNL2" s="133"/>
      <c r="FNM2" s="133"/>
      <c r="FNN2" s="133"/>
      <c r="FNO2" s="133"/>
      <c r="FNP2" s="133"/>
      <c r="FNQ2" s="133"/>
      <c r="FNR2" s="133"/>
      <c r="FNS2" s="133"/>
      <c r="FNT2" s="133"/>
      <c r="FNU2" s="133"/>
      <c r="FNV2" s="133"/>
      <c r="FNW2" s="133"/>
      <c r="FNX2" s="133"/>
      <c r="FNY2" s="133"/>
      <c r="FNZ2" s="133"/>
      <c r="FOA2" s="133"/>
      <c r="FOB2" s="133"/>
      <c r="FOC2" s="133"/>
      <c r="FOD2" s="133"/>
      <c r="FOE2" s="133"/>
      <c r="FOF2" s="133"/>
      <c r="FOG2" s="133"/>
      <c r="FOH2" s="133"/>
      <c r="FOI2" s="133"/>
      <c r="FOJ2" s="133"/>
      <c r="FOK2" s="133"/>
      <c r="FOL2" s="133"/>
      <c r="FOM2" s="133"/>
      <c r="FON2" s="133"/>
      <c r="FOO2" s="133"/>
      <c r="FOP2" s="133"/>
      <c r="FOQ2" s="133"/>
      <c r="FOR2" s="133"/>
      <c r="FOS2" s="133"/>
      <c r="FOT2" s="133"/>
      <c r="FOU2" s="133"/>
      <c r="FOV2" s="133"/>
      <c r="FOW2" s="133"/>
      <c r="FOX2" s="133"/>
      <c r="FOY2" s="133"/>
      <c r="FOZ2" s="133"/>
      <c r="FPA2" s="133"/>
      <c r="FPB2" s="133"/>
      <c r="FPC2" s="133"/>
      <c r="FPD2" s="133"/>
      <c r="FPE2" s="133"/>
      <c r="FPF2" s="133"/>
      <c r="FPG2" s="133"/>
      <c r="FPH2" s="133"/>
      <c r="FPI2" s="133"/>
      <c r="FPJ2" s="133"/>
      <c r="FPK2" s="133"/>
      <c r="FPL2" s="133"/>
      <c r="FPM2" s="133"/>
      <c r="FPN2" s="133"/>
      <c r="FPO2" s="133"/>
      <c r="FPP2" s="133"/>
      <c r="FPQ2" s="133"/>
      <c r="FPR2" s="133"/>
      <c r="FPS2" s="133"/>
      <c r="FPT2" s="133"/>
      <c r="FPU2" s="133"/>
      <c r="FPV2" s="133"/>
      <c r="FPW2" s="133"/>
      <c r="FPX2" s="133"/>
      <c r="FPY2" s="133"/>
      <c r="FPZ2" s="133"/>
      <c r="FQA2" s="133"/>
      <c r="FQB2" s="133"/>
      <c r="FQC2" s="133"/>
      <c r="FQD2" s="133"/>
      <c r="FQE2" s="133"/>
      <c r="FQF2" s="133"/>
      <c r="FQG2" s="133"/>
      <c r="FQH2" s="133"/>
      <c r="FQI2" s="133"/>
      <c r="FQJ2" s="133"/>
      <c r="FQK2" s="133"/>
      <c r="FQL2" s="133"/>
      <c r="FQM2" s="133"/>
      <c r="FQN2" s="133"/>
      <c r="FQO2" s="133"/>
      <c r="FQP2" s="133"/>
      <c r="FQQ2" s="133"/>
      <c r="FQR2" s="133"/>
      <c r="FQS2" s="133"/>
      <c r="FQT2" s="133"/>
      <c r="FQU2" s="133"/>
      <c r="FQV2" s="133"/>
      <c r="FQW2" s="133"/>
      <c r="FQX2" s="133"/>
      <c r="FQY2" s="133"/>
      <c r="FQZ2" s="133"/>
      <c r="FRA2" s="133"/>
      <c r="FRB2" s="133"/>
      <c r="FRC2" s="133"/>
      <c r="FRD2" s="133"/>
      <c r="FRE2" s="133"/>
      <c r="FRF2" s="133"/>
      <c r="FRG2" s="133"/>
      <c r="FRH2" s="133"/>
      <c r="FRI2" s="133"/>
      <c r="FRJ2" s="133"/>
      <c r="FRK2" s="133"/>
      <c r="FRL2" s="133"/>
      <c r="FRM2" s="133"/>
      <c r="FRN2" s="133"/>
      <c r="FRO2" s="133"/>
      <c r="FRP2" s="133"/>
      <c r="FRQ2" s="133"/>
      <c r="FRR2" s="133"/>
      <c r="FRS2" s="133"/>
      <c r="FRT2" s="133"/>
      <c r="FRU2" s="133"/>
      <c r="FRV2" s="133"/>
      <c r="FRW2" s="133"/>
      <c r="FRX2" s="133"/>
      <c r="FRY2" s="133"/>
      <c r="FRZ2" s="133"/>
      <c r="FSA2" s="133"/>
      <c r="FSB2" s="133"/>
      <c r="FSC2" s="133"/>
      <c r="FSD2" s="133"/>
      <c r="FSE2" s="133"/>
      <c r="FSF2" s="133"/>
      <c r="FSG2" s="133"/>
      <c r="FSH2" s="133"/>
      <c r="FSI2" s="133"/>
      <c r="FSJ2" s="133"/>
      <c r="FSK2" s="133"/>
      <c r="FSL2" s="133"/>
      <c r="FSM2" s="133"/>
      <c r="FSN2" s="133"/>
      <c r="FSO2" s="133"/>
      <c r="FSP2" s="133"/>
      <c r="FSQ2" s="133"/>
      <c r="FSR2" s="133"/>
      <c r="FSS2" s="133"/>
      <c r="FST2" s="133"/>
      <c r="FSU2" s="133"/>
      <c r="FSV2" s="133"/>
      <c r="FSW2" s="133"/>
      <c r="FSX2" s="133"/>
      <c r="FSY2" s="133"/>
      <c r="FSZ2" s="133"/>
      <c r="FTA2" s="133"/>
      <c r="FTB2" s="133"/>
      <c r="FTC2" s="133"/>
      <c r="FTD2" s="133"/>
      <c r="FTE2" s="133"/>
      <c r="FTF2" s="133"/>
      <c r="FTG2" s="133"/>
      <c r="FTH2" s="133"/>
      <c r="FTI2" s="133"/>
      <c r="FTJ2" s="133"/>
      <c r="FTK2" s="133"/>
      <c r="FTL2" s="133"/>
      <c r="FTM2" s="133"/>
      <c r="FTN2" s="133"/>
      <c r="FTO2" s="133"/>
      <c r="FTP2" s="133"/>
      <c r="FTQ2" s="133"/>
      <c r="FTR2" s="133"/>
      <c r="FTS2" s="133"/>
      <c r="FTT2" s="133"/>
      <c r="FTU2" s="133"/>
      <c r="FTV2" s="133"/>
      <c r="FTW2" s="133"/>
      <c r="FTX2" s="133"/>
      <c r="FTY2" s="133"/>
      <c r="FTZ2" s="133"/>
      <c r="FUA2" s="133"/>
      <c r="FUB2" s="133"/>
      <c r="FUC2" s="133"/>
      <c r="FUD2" s="133"/>
      <c r="FUE2" s="133"/>
      <c r="FUF2" s="133"/>
      <c r="FUG2" s="133"/>
      <c r="FUH2" s="133"/>
      <c r="FUI2" s="133"/>
      <c r="FUJ2" s="133"/>
      <c r="FUK2" s="133"/>
      <c r="FUL2" s="133"/>
      <c r="FUM2" s="133"/>
      <c r="FUN2" s="133"/>
      <c r="FUO2" s="133"/>
      <c r="FUP2" s="133"/>
      <c r="FUQ2" s="133"/>
      <c r="FUR2" s="133"/>
      <c r="FUS2" s="133"/>
      <c r="FUT2" s="133"/>
      <c r="FUU2" s="133"/>
      <c r="FUV2" s="133"/>
      <c r="FUW2" s="133"/>
      <c r="FUX2" s="133"/>
      <c r="FUY2" s="133"/>
      <c r="FUZ2" s="133"/>
      <c r="FVA2" s="133"/>
      <c r="FVB2" s="133"/>
      <c r="FVC2" s="133"/>
      <c r="FVD2" s="133"/>
      <c r="FVE2" s="133"/>
      <c r="FVF2" s="133"/>
      <c r="FVG2" s="133"/>
      <c r="FVH2" s="133"/>
      <c r="FVI2" s="133"/>
      <c r="FVJ2" s="133"/>
      <c r="FVK2" s="133"/>
      <c r="FVL2" s="133"/>
      <c r="FVM2" s="133"/>
      <c r="FVN2" s="133"/>
      <c r="FVO2" s="133"/>
      <c r="FVP2" s="133"/>
      <c r="FVQ2" s="133"/>
      <c r="FVR2" s="133"/>
      <c r="FVS2" s="133"/>
      <c r="FVT2" s="133"/>
      <c r="FVU2" s="133"/>
      <c r="FVV2" s="133"/>
      <c r="FVW2" s="133"/>
      <c r="FVX2" s="133"/>
      <c r="FVY2" s="133"/>
      <c r="FVZ2" s="133"/>
      <c r="FWA2" s="133"/>
      <c r="FWB2" s="133"/>
      <c r="FWC2" s="133"/>
      <c r="FWD2" s="133"/>
      <c r="FWE2" s="133"/>
      <c r="FWF2" s="133"/>
      <c r="FWG2" s="133"/>
      <c r="FWH2" s="133"/>
      <c r="FWI2" s="133"/>
      <c r="FWJ2" s="133"/>
      <c r="FWK2" s="133"/>
      <c r="FWL2" s="133"/>
      <c r="FWM2" s="133"/>
      <c r="FWN2" s="133"/>
      <c r="FWO2" s="133"/>
      <c r="FWP2" s="133"/>
      <c r="FWQ2" s="133"/>
      <c r="FWR2" s="133"/>
      <c r="FWS2" s="133"/>
      <c r="FWT2" s="133"/>
      <c r="FWU2" s="133"/>
      <c r="FWV2" s="133"/>
      <c r="FWW2" s="133"/>
      <c r="FWX2" s="133"/>
      <c r="FWY2" s="133"/>
      <c r="FWZ2" s="133"/>
      <c r="FXA2" s="133"/>
      <c r="FXB2" s="133"/>
      <c r="FXC2" s="133"/>
      <c r="FXD2" s="133"/>
      <c r="FXE2" s="133"/>
      <c r="FXF2" s="133"/>
      <c r="FXG2" s="133"/>
      <c r="FXH2" s="133"/>
      <c r="FXI2" s="133"/>
      <c r="FXJ2" s="133"/>
      <c r="FXK2" s="133"/>
      <c r="FXL2" s="133"/>
      <c r="FXM2" s="133"/>
      <c r="FXN2" s="133"/>
      <c r="FXO2" s="133"/>
      <c r="FXP2" s="133"/>
      <c r="FXQ2" s="133"/>
      <c r="FXR2" s="133"/>
      <c r="FXS2" s="133"/>
      <c r="FXT2" s="133"/>
      <c r="FXU2" s="133"/>
      <c r="FXV2" s="133"/>
      <c r="FXW2" s="133"/>
      <c r="FXX2" s="133"/>
      <c r="FXY2" s="133"/>
      <c r="FXZ2" s="133"/>
      <c r="FYA2" s="133"/>
      <c r="FYB2" s="133"/>
      <c r="FYC2" s="133"/>
      <c r="FYD2" s="133"/>
      <c r="FYE2" s="133"/>
      <c r="FYF2" s="133"/>
      <c r="FYG2" s="133"/>
      <c r="FYH2" s="133"/>
      <c r="FYI2" s="133"/>
      <c r="FYJ2" s="133"/>
      <c r="FYK2" s="133"/>
      <c r="FYL2" s="133"/>
      <c r="FYM2" s="133"/>
      <c r="FYN2" s="133"/>
      <c r="FYO2" s="133"/>
      <c r="FYP2" s="133"/>
      <c r="FYQ2" s="133"/>
      <c r="FYR2" s="133"/>
      <c r="FYS2" s="133"/>
      <c r="FYT2" s="133"/>
      <c r="FYU2" s="133"/>
      <c r="FYV2" s="133"/>
      <c r="FYW2" s="133"/>
      <c r="FYX2" s="133"/>
      <c r="FYY2" s="133"/>
      <c r="FYZ2" s="133"/>
      <c r="FZA2" s="133"/>
      <c r="FZB2" s="133"/>
      <c r="FZC2" s="133"/>
      <c r="FZD2" s="133"/>
      <c r="FZE2" s="133"/>
      <c r="FZF2" s="133"/>
      <c r="FZG2" s="133"/>
      <c r="FZH2" s="133"/>
      <c r="FZI2" s="133"/>
      <c r="FZJ2" s="133"/>
      <c r="FZK2" s="133"/>
      <c r="FZL2" s="133"/>
      <c r="FZM2" s="133"/>
      <c r="FZN2" s="133"/>
      <c r="FZO2" s="133"/>
      <c r="FZP2" s="133"/>
      <c r="FZQ2" s="133"/>
      <c r="FZR2" s="133"/>
      <c r="FZS2" s="133"/>
      <c r="FZT2" s="133"/>
      <c r="FZU2" s="133"/>
      <c r="FZV2" s="133"/>
      <c r="FZW2" s="133"/>
      <c r="FZX2" s="133"/>
      <c r="FZY2" s="133"/>
      <c r="FZZ2" s="133"/>
      <c r="GAA2" s="133"/>
      <c r="GAB2" s="133"/>
      <c r="GAC2" s="133"/>
      <c r="GAD2" s="133"/>
      <c r="GAE2" s="133"/>
      <c r="GAF2" s="133"/>
      <c r="GAG2" s="133"/>
      <c r="GAH2" s="133"/>
      <c r="GAI2" s="133"/>
      <c r="GAJ2" s="133"/>
      <c r="GAK2" s="133"/>
      <c r="GAL2" s="133"/>
      <c r="GAM2" s="133"/>
      <c r="GAN2" s="133"/>
      <c r="GAO2" s="133"/>
      <c r="GAP2" s="133"/>
      <c r="GAQ2" s="133"/>
      <c r="GAR2" s="133"/>
      <c r="GAS2" s="133"/>
      <c r="GAT2" s="133"/>
      <c r="GAU2" s="133"/>
      <c r="GAV2" s="133"/>
      <c r="GAW2" s="133"/>
      <c r="GAX2" s="133"/>
      <c r="GAY2" s="133"/>
      <c r="GAZ2" s="133"/>
      <c r="GBA2" s="133"/>
      <c r="GBB2" s="133"/>
      <c r="GBC2" s="133"/>
      <c r="GBD2" s="133"/>
      <c r="GBE2" s="133"/>
      <c r="GBF2" s="133"/>
      <c r="GBG2" s="133"/>
      <c r="GBH2" s="133"/>
      <c r="GBI2" s="133"/>
      <c r="GBJ2" s="133"/>
      <c r="GBK2" s="133"/>
      <c r="GBL2" s="133"/>
      <c r="GBM2" s="133"/>
      <c r="GBN2" s="133"/>
      <c r="GBO2" s="133"/>
      <c r="GBP2" s="133"/>
      <c r="GBQ2" s="133"/>
      <c r="GBR2" s="133"/>
      <c r="GBS2" s="133"/>
      <c r="GBT2" s="133"/>
      <c r="GBU2" s="133"/>
      <c r="GBV2" s="133"/>
      <c r="GBW2" s="133"/>
      <c r="GBX2" s="133"/>
      <c r="GBY2" s="133"/>
      <c r="GBZ2" s="133"/>
      <c r="GCA2" s="133"/>
      <c r="GCB2" s="133"/>
      <c r="GCC2" s="133"/>
      <c r="GCD2" s="133"/>
      <c r="GCE2" s="133"/>
      <c r="GCF2" s="133"/>
      <c r="GCG2" s="133"/>
      <c r="GCH2" s="133"/>
      <c r="GCI2" s="133"/>
      <c r="GCJ2" s="133"/>
      <c r="GCK2" s="133"/>
      <c r="GCL2" s="133"/>
      <c r="GCM2" s="133"/>
      <c r="GCN2" s="133"/>
      <c r="GCO2" s="133"/>
      <c r="GCP2" s="133"/>
      <c r="GCQ2" s="133"/>
      <c r="GCR2" s="133"/>
      <c r="GCS2" s="133"/>
      <c r="GCT2" s="133"/>
      <c r="GCU2" s="133"/>
      <c r="GCV2" s="133"/>
      <c r="GCW2" s="133"/>
      <c r="GCX2" s="133"/>
      <c r="GCY2" s="133"/>
      <c r="GCZ2" s="133"/>
      <c r="GDA2" s="133"/>
      <c r="GDB2" s="133"/>
      <c r="GDC2" s="133"/>
      <c r="GDD2" s="133"/>
      <c r="GDE2" s="133"/>
      <c r="GDF2" s="133"/>
      <c r="GDG2" s="133"/>
      <c r="GDH2" s="133"/>
      <c r="GDI2" s="133"/>
      <c r="GDJ2" s="133"/>
      <c r="GDK2" s="133"/>
      <c r="GDL2" s="133"/>
      <c r="GDM2" s="133"/>
      <c r="GDN2" s="133"/>
      <c r="GDO2" s="133"/>
      <c r="GDP2" s="133"/>
      <c r="GDQ2" s="133"/>
      <c r="GDR2" s="133"/>
      <c r="GDS2" s="133"/>
      <c r="GDT2" s="133"/>
      <c r="GDU2" s="133"/>
      <c r="GDV2" s="133"/>
      <c r="GDW2" s="133"/>
      <c r="GDX2" s="133"/>
      <c r="GDY2" s="133"/>
      <c r="GDZ2" s="133"/>
      <c r="GEA2" s="133"/>
      <c r="GEB2" s="133"/>
      <c r="GEC2" s="133"/>
      <c r="GED2" s="133"/>
      <c r="GEE2" s="133"/>
      <c r="GEF2" s="133"/>
      <c r="GEG2" s="133"/>
      <c r="GEH2" s="133"/>
      <c r="GEI2" s="133"/>
      <c r="GEJ2" s="133"/>
      <c r="GEK2" s="133"/>
      <c r="GEL2" s="133"/>
      <c r="GEM2" s="133"/>
      <c r="GEN2" s="133"/>
      <c r="GEO2" s="133"/>
      <c r="GEP2" s="133"/>
      <c r="GEQ2" s="133"/>
      <c r="GER2" s="133"/>
      <c r="GES2" s="133"/>
      <c r="GET2" s="133"/>
      <c r="GEU2" s="133"/>
      <c r="GEV2" s="133"/>
      <c r="GEW2" s="133"/>
      <c r="GEX2" s="133"/>
      <c r="GEY2" s="133"/>
      <c r="GEZ2" s="133"/>
      <c r="GFA2" s="133"/>
      <c r="GFB2" s="133"/>
      <c r="GFC2" s="133"/>
      <c r="GFD2" s="133"/>
      <c r="GFE2" s="133"/>
      <c r="GFF2" s="133"/>
      <c r="GFG2" s="133"/>
      <c r="GFH2" s="133"/>
      <c r="GFI2" s="133"/>
      <c r="GFJ2" s="133"/>
      <c r="GFK2" s="133"/>
      <c r="GFL2" s="133"/>
      <c r="GFM2" s="133"/>
      <c r="GFN2" s="133"/>
      <c r="GFO2" s="133"/>
      <c r="GFP2" s="133"/>
      <c r="GFQ2" s="133"/>
      <c r="GFR2" s="133"/>
      <c r="GFS2" s="133"/>
      <c r="GFT2" s="133"/>
      <c r="GFU2" s="133"/>
      <c r="GFV2" s="133"/>
      <c r="GFW2" s="133"/>
      <c r="GFX2" s="133"/>
      <c r="GFY2" s="133"/>
      <c r="GFZ2" s="133"/>
      <c r="GGA2" s="133"/>
      <c r="GGB2" s="133"/>
      <c r="GGC2" s="133"/>
      <c r="GGD2" s="133"/>
      <c r="GGE2" s="133"/>
      <c r="GGF2" s="133"/>
      <c r="GGG2" s="133"/>
      <c r="GGH2" s="133"/>
      <c r="GGI2" s="133"/>
      <c r="GGJ2" s="133"/>
      <c r="GGK2" s="133"/>
      <c r="GGL2" s="133"/>
      <c r="GGM2" s="133"/>
      <c r="GGN2" s="133"/>
      <c r="GGO2" s="133"/>
      <c r="GGP2" s="133"/>
      <c r="GGQ2" s="133"/>
      <c r="GGR2" s="133"/>
      <c r="GGS2" s="133"/>
      <c r="GGT2" s="133"/>
      <c r="GGU2" s="133"/>
      <c r="GGV2" s="133"/>
      <c r="GGW2" s="133"/>
      <c r="GGX2" s="133"/>
      <c r="GGY2" s="133"/>
      <c r="GGZ2" s="133"/>
      <c r="GHA2" s="133"/>
      <c r="GHB2" s="133"/>
      <c r="GHC2" s="133"/>
      <c r="GHD2" s="133"/>
      <c r="GHE2" s="133"/>
      <c r="GHF2" s="133"/>
      <c r="GHG2" s="133"/>
      <c r="GHH2" s="133"/>
      <c r="GHI2" s="133"/>
      <c r="GHJ2" s="133"/>
      <c r="GHK2" s="133"/>
      <c r="GHL2" s="133"/>
      <c r="GHM2" s="133"/>
      <c r="GHN2" s="133"/>
      <c r="GHO2" s="133"/>
      <c r="GHP2" s="133"/>
      <c r="GHQ2" s="133"/>
      <c r="GHR2" s="133"/>
      <c r="GHS2" s="133"/>
      <c r="GHT2" s="133"/>
      <c r="GHU2" s="133"/>
      <c r="GHV2" s="133"/>
      <c r="GHW2" s="133"/>
      <c r="GHX2" s="133"/>
      <c r="GHY2" s="133"/>
      <c r="GHZ2" s="133"/>
      <c r="GIA2" s="133"/>
      <c r="GIB2" s="133"/>
      <c r="GIC2" s="133"/>
      <c r="GID2" s="133"/>
      <c r="GIE2" s="133"/>
      <c r="GIF2" s="133"/>
      <c r="GIG2" s="133"/>
      <c r="GIH2" s="133"/>
      <c r="GII2" s="133"/>
      <c r="GIJ2" s="133"/>
      <c r="GIK2" s="133"/>
      <c r="GIL2" s="133"/>
      <c r="GIM2" s="133"/>
      <c r="GIN2" s="133"/>
      <c r="GIO2" s="133"/>
      <c r="GIP2" s="133"/>
      <c r="GIQ2" s="133"/>
      <c r="GIR2" s="133"/>
      <c r="GIS2" s="133"/>
      <c r="GIT2" s="133"/>
      <c r="GIU2" s="133"/>
      <c r="GIV2" s="133"/>
      <c r="GIW2" s="133"/>
      <c r="GIX2" s="133"/>
      <c r="GIY2" s="133"/>
      <c r="GIZ2" s="133"/>
      <c r="GJA2" s="133"/>
      <c r="GJB2" s="133"/>
      <c r="GJC2" s="133"/>
      <c r="GJD2" s="133"/>
      <c r="GJE2" s="133"/>
      <c r="GJF2" s="133"/>
      <c r="GJG2" s="133"/>
      <c r="GJH2" s="133"/>
      <c r="GJI2" s="133"/>
      <c r="GJJ2" s="133"/>
      <c r="GJK2" s="133"/>
      <c r="GJL2" s="133"/>
      <c r="GJM2" s="133"/>
      <c r="GJN2" s="133"/>
      <c r="GJO2" s="133"/>
      <c r="GJP2" s="133"/>
      <c r="GJQ2" s="133"/>
      <c r="GJR2" s="133"/>
      <c r="GJS2" s="133"/>
      <c r="GJT2" s="133"/>
      <c r="GJU2" s="133"/>
      <c r="GJV2" s="133"/>
      <c r="GJW2" s="133"/>
      <c r="GJX2" s="133"/>
      <c r="GJY2" s="133"/>
      <c r="GJZ2" s="133"/>
      <c r="GKA2" s="133"/>
      <c r="GKB2" s="133"/>
      <c r="GKC2" s="133"/>
      <c r="GKD2" s="133"/>
      <c r="GKE2" s="133"/>
      <c r="GKF2" s="133"/>
      <c r="GKG2" s="133"/>
      <c r="GKH2" s="133"/>
      <c r="GKI2" s="133"/>
      <c r="GKJ2" s="133"/>
      <c r="GKK2" s="133"/>
      <c r="GKL2" s="133"/>
      <c r="GKM2" s="133"/>
      <c r="GKN2" s="133"/>
      <c r="GKO2" s="133"/>
      <c r="GKP2" s="133"/>
      <c r="GKQ2" s="133"/>
      <c r="GKR2" s="133"/>
      <c r="GKS2" s="133"/>
      <c r="GKT2" s="133"/>
      <c r="GKU2" s="133"/>
      <c r="GKV2" s="133"/>
      <c r="GKW2" s="133"/>
      <c r="GKX2" s="133"/>
      <c r="GKY2" s="133"/>
      <c r="GKZ2" s="133"/>
      <c r="GLA2" s="133"/>
      <c r="GLB2" s="133"/>
      <c r="GLC2" s="133"/>
      <c r="GLD2" s="133"/>
      <c r="GLE2" s="133"/>
      <c r="GLF2" s="133"/>
      <c r="GLG2" s="133"/>
      <c r="GLH2" s="133"/>
      <c r="GLI2" s="133"/>
      <c r="GLJ2" s="133"/>
      <c r="GLK2" s="133"/>
      <c r="GLL2" s="133"/>
      <c r="GLM2" s="133"/>
      <c r="GLN2" s="133"/>
      <c r="GLO2" s="133"/>
      <c r="GLP2" s="133"/>
      <c r="GLQ2" s="133"/>
      <c r="GLR2" s="133"/>
      <c r="GLS2" s="133"/>
      <c r="GLT2" s="133"/>
      <c r="GLU2" s="133"/>
      <c r="GLV2" s="133"/>
      <c r="GLW2" s="133"/>
      <c r="GLX2" s="133"/>
      <c r="GLY2" s="133"/>
      <c r="GLZ2" s="133"/>
      <c r="GMA2" s="133"/>
      <c r="GMB2" s="133"/>
      <c r="GMC2" s="133"/>
      <c r="GMD2" s="133"/>
      <c r="GME2" s="133"/>
      <c r="GMF2" s="133"/>
      <c r="GMG2" s="133"/>
      <c r="GMH2" s="133"/>
      <c r="GMI2" s="133"/>
      <c r="GMJ2" s="133"/>
      <c r="GMK2" s="133"/>
      <c r="GML2" s="133"/>
      <c r="GMM2" s="133"/>
      <c r="GMN2" s="133"/>
      <c r="GMO2" s="133"/>
      <c r="GMP2" s="133"/>
      <c r="GMQ2" s="133"/>
      <c r="GMR2" s="133"/>
      <c r="GMS2" s="133"/>
      <c r="GMT2" s="133"/>
      <c r="GMU2" s="133"/>
      <c r="GMV2" s="133"/>
      <c r="GMW2" s="133"/>
      <c r="GMX2" s="133"/>
      <c r="GMY2" s="133"/>
      <c r="GMZ2" s="133"/>
      <c r="GNA2" s="133"/>
      <c r="GNB2" s="133"/>
      <c r="GNC2" s="133"/>
      <c r="GND2" s="133"/>
      <c r="GNE2" s="133"/>
      <c r="GNF2" s="133"/>
      <c r="GNG2" s="133"/>
      <c r="GNH2" s="133"/>
      <c r="GNI2" s="133"/>
      <c r="GNJ2" s="133"/>
      <c r="GNK2" s="133"/>
      <c r="GNL2" s="133"/>
      <c r="GNM2" s="133"/>
      <c r="GNN2" s="133"/>
      <c r="GNO2" s="133"/>
      <c r="GNP2" s="133"/>
      <c r="GNQ2" s="133"/>
      <c r="GNR2" s="133"/>
      <c r="GNS2" s="133"/>
      <c r="GNT2" s="133"/>
      <c r="GNU2" s="133"/>
      <c r="GNV2" s="133"/>
      <c r="GNW2" s="133"/>
      <c r="GNX2" s="133"/>
      <c r="GNY2" s="133"/>
      <c r="GNZ2" s="133"/>
      <c r="GOA2" s="133"/>
      <c r="GOB2" s="133"/>
      <c r="GOC2" s="133"/>
      <c r="GOD2" s="133"/>
      <c r="GOE2" s="133"/>
      <c r="GOF2" s="133"/>
      <c r="GOG2" s="133"/>
      <c r="GOH2" s="133"/>
      <c r="GOI2" s="133"/>
      <c r="GOJ2" s="133"/>
      <c r="GOK2" s="133"/>
      <c r="GOL2" s="133"/>
      <c r="GOM2" s="133"/>
      <c r="GON2" s="133"/>
      <c r="GOO2" s="133"/>
      <c r="GOP2" s="133"/>
      <c r="GOQ2" s="133"/>
      <c r="GOR2" s="133"/>
      <c r="GOS2" s="133"/>
      <c r="GOT2" s="133"/>
      <c r="GOU2" s="133"/>
      <c r="GOV2" s="133"/>
      <c r="GOW2" s="133"/>
      <c r="GOX2" s="133"/>
      <c r="GOY2" s="133"/>
      <c r="GOZ2" s="133"/>
      <c r="GPA2" s="133"/>
      <c r="GPB2" s="133"/>
      <c r="GPC2" s="133"/>
      <c r="GPD2" s="133"/>
      <c r="GPE2" s="133"/>
      <c r="GPF2" s="133"/>
      <c r="GPG2" s="133"/>
      <c r="GPH2" s="133"/>
      <c r="GPI2" s="133"/>
      <c r="GPJ2" s="133"/>
      <c r="GPK2" s="133"/>
      <c r="GPL2" s="133"/>
      <c r="GPM2" s="133"/>
      <c r="GPN2" s="133"/>
      <c r="GPO2" s="133"/>
      <c r="GPP2" s="133"/>
      <c r="GPQ2" s="133"/>
      <c r="GPR2" s="133"/>
      <c r="GPS2" s="133"/>
      <c r="GPT2" s="133"/>
      <c r="GPU2" s="133"/>
      <c r="GPV2" s="133"/>
      <c r="GPW2" s="133"/>
      <c r="GPX2" s="133"/>
      <c r="GPY2" s="133"/>
      <c r="GPZ2" s="133"/>
      <c r="GQA2" s="133"/>
      <c r="GQB2" s="133"/>
      <c r="GQC2" s="133"/>
      <c r="GQD2" s="133"/>
      <c r="GQE2" s="133"/>
      <c r="GQF2" s="133"/>
      <c r="GQG2" s="133"/>
      <c r="GQH2" s="133"/>
      <c r="GQI2" s="133"/>
      <c r="GQJ2" s="133"/>
      <c r="GQK2" s="133"/>
      <c r="GQL2" s="133"/>
      <c r="GQM2" s="133"/>
      <c r="GQN2" s="133"/>
      <c r="GQO2" s="133"/>
      <c r="GQP2" s="133"/>
      <c r="GQQ2" s="133"/>
      <c r="GQR2" s="133"/>
      <c r="GQS2" s="133"/>
      <c r="GQT2" s="133"/>
      <c r="GQU2" s="133"/>
      <c r="GQV2" s="133"/>
      <c r="GQW2" s="133"/>
      <c r="GQX2" s="133"/>
      <c r="GQY2" s="133"/>
      <c r="GQZ2" s="133"/>
      <c r="GRA2" s="133"/>
      <c r="GRB2" s="133"/>
      <c r="GRC2" s="133"/>
      <c r="GRD2" s="133"/>
      <c r="GRE2" s="133"/>
      <c r="GRF2" s="133"/>
      <c r="GRG2" s="133"/>
      <c r="GRH2" s="133"/>
      <c r="GRI2" s="133"/>
      <c r="GRJ2" s="133"/>
      <c r="GRK2" s="133"/>
      <c r="GRL2" s="133"/>
      <c r="GRM2" s="133"/>
      <c r="GRN2" s="133"/>
      <c r="GRO2" s="133"/>
      <c r="GRP2" s="133"/>
      <c r="GRQ2" s="133"/>
      <c r="GRR2" s="133"/>
      <c r="GRS2" s="133"/>
      <c r="GRT2" s="133"/>
      <c r="GRU2" s="133"/>
      <c r="GRV2" s="133"/>
      <c r="GRW2" s="133"/>
      <c r="GRX2" s="133"/>
      <c r="GRY2" s="133"/>
      <c r="GRZ2" s="133"/>
      <c r="GSA2" s="133"/>
      <c r="GSB2" s="133"/>
      <c r="GSC2" s="133"/>
      <c r="GSD2" s="133"/>
      <c r="GSE2" s="133"/>
      <c r="GSF2" s="133"/>
      <c r="GSG2" s="133"/>
      <c r="GSH2" s="133"/>
      <c r="GSI2" s="133"/>
      <c r="GSJ2" s="133"/>
      <c r="GSK2" s="133"/>
      <c r="GSL2" s="133"/>
      <c r="GSM2" s="133"/>
      <c r="GSN2" s="133"/>
      <c r="GSO2" s="133"/>
      <c r="GSP2" s="133"/>
      <c r="GSQ2" s="133"/>
      <c r="GSR2" s="133"/>
      <c r="GSS2" s="133"/>
      <c r="GST2" s="133"/>
      <c r="GSU2" s="133"/>
      <c r="GSV2" s="133"/>
      <c r="GSW2" s="133"/>
      <c r="GSX2" s="133"/>
      <c r="GSY2" s="133"/>
      <c r="GSZ2" s="133"/>
      <c r="GTA2" s="133"/>
      <c r="GTB2" s="133"/>
      <c r="GTC2" s="133"/>
      <c r="GTD2" s="133"/>
      <c r="GTE2" s="133"/>
      <c r="GTF2" s="133"/>
      <c r="GTG2" s="133"/>
      <c r="GTH2" s="133"/>
      <c r="GTI2" s="133"/>
      <c r="GTJ2" s="133"/>
      <c r="GTK2" s="133"/>
      <c r="GTL2" s="133"/>
      <c r="GTM2" s="133"/>
      <c r="GTN2" s="133"/>
      <c r="GTO2" s="133"/>
      <c r="GTP2" s="133"/>
      <c r="GTQ2" s="133"/>
      <c r="GTR2" s="133"/>
      <c r="GTS2" s="133"/>
      <c r="GTT2" s="133"/>
      <c r="GTU2" s="133"/>
      <c r="GTV2" s="133"/>
      <c r="GTW2" s="133"/>
      <c r="GTX2" s="133"/>
      <c r="GTY2" s="133"/>
      <c r="GTZ2" s="133"/>
      <c r="GUA2" s="133"/>
      <c r="GUB2" s="133"/>
      <c r="GUC2" s="133"/>
      <c r="GUD2" s="133"/>
      <c r="GUE2" s="133"/>
      <c r="GUF2" s="133"/>
      <c r="GUG2" s="133"/>
      <c r="GUH2" s="133"/>
      <c r="GUI2" s="133"/>
      <c r="GUJ2" s="133"/>
      <c r="GUK2" s="133"/>
      <c r="GUL2" s="133"/>
      <c r="GUM2" s="133"/>
      <c r="GUN2" s="133"/>
      <c r="GUO2" s="133"/>
      <c r="GUP2" s="133"/>
      <c r="GUQ2" s="133"/>
      <c r="GUR2" s="133"/>
      <c r="GUS2" s="133"/>
      <c r="GUT2" s="133"/>
      <c r="GUU2" s="133"/>
      <c r="GUV2" s="133"/>
      <c r="GUW2" s="133"/>
      <c r="GUX2" s="133"/>
      <c r="GUY2" s="133"/>
      <c r="GUZ2" s="133"/>
      <c r="GVA2" s="133"/>
      <c r="GVB2" s="133"/>
      <c r="GVC2" s="133"/>
      <c r="GVD2" s="133"/>
      <c r="GVE2" s="133"/>
      <c r="GVF2" s="133"/>
      <c r="GVG2" s="133"/>
      <c r="GVH2" s="133"/>
      <c r="GVI2" s="133"/>
      <c r="GVJ2" s="133"/>
      <c r="GVK2" s="133"/>
      <c r="GVL2" s="133"/>
      <c r="GVM2" s="133"/>
      <c r="GVN2" s="133"/>
      <c r="GVO2" s="133"/>
      <c r="GVP2" s="133"/>
      <c r="GVQ2" s="133"/>
      <c r="GVR2" s="133"/>
      <c r="GVS2" s="133"/>
      <c r="GVT2" s="133"/>
      <c r="GVU2" s="133"/>
      <c r="GVV2" s="133"/>
      <c r="GVW2" s="133"/>
      <c r="GVX2" s="133"/>
      <c r="GVY2" s="133"/>
      <c r="GVZ2" s="133"/>
      <c r="GWA2" s="133"/>
      <c r="GWB2" s="133"/>
      <c r="GWC2" s="133"/>
      <c r="GWD2" s="133"/>
      <c r="GWE2" s="133"/>
      <c r="GWF2" s="133"/>
      <c r="GWG2" s="133"/>
      <c r="GWH2" s="133"/>
      <c r="GWI2" s="133"/>
      <c r="GWJ2" s="133"/>
      <c r="GWK2" s="133"/>
      <c r="GWL2" s="133"/>
      <c r="GWM2" s="133"/>
      <c r="GWN2" s="133"/>
      <c r="GWO2" s="133"/>
      <c r="GWP2" s="133"/>
      <c r="GWQ2" s="133"/>
      <c r="GWR2" s="133"/>
      <c r="GWS2" s="133"/>
      <c r="GWT2" s="133"/>
      <c r="GWU2" s="133"/>
      <c r="GWV2" s="133"/>
      <c r="GWW2" s="133"/>
      <c r="GWX2" s="133"/>
      <c r="GWY2" s="133"/>
      <c r="GWZ2" s="133"/>
      <c r="GXA2" s="133"/>
      <c r="GXB2" s="133"/>
      <c r="GXC2" s="133"/>
      <c r="GXD2" s="133"/>
      <c r="GXE2" s="133"/>
      <c r="GXF2" s="133"/>
      <c r="GXG2" s="133"/>
      <c r="GXH2" s="133"/>
      <c r="GXI2" s="133"/>
      <c r="GXJ2" s="133"/>
      <c r="GXK2" s="133"/>
      <c r="GXL2" s="133"/>
      <c r="GXM2" s="133"/>
      <c r="GXN2" s="133"/>
      <c r="GXO2" s="133"/>
      <c r="GXP2" s="133"/>
      <c r="GXQ2" s="133"/>
      <c r="GXR2" s="133"/>
      <c r="GXS2" s="133"/>
      <c r="GXT2" s="133"/>
      <c r="GXU2" s="133"/>
      <c r="GXV2" s="133"/>
      <c r="GXW2" s="133"/>
      <c r="GXX2" s="133"/>
      <c r="GXY2" s="133"/>
      <c r="GXZ2" s="133"/>
      <c r="GYA2" s="133"/>
      <c r="GYB2" s="133"/>
      <c r="GYC2" s="133"/>
      <c r="GYD2" s="133"/>
      <c r="GYE2" s="133"/>
      <c r="GYF2" s="133"/>
      <c r="GYG2" s="133"/>
      <c r="GYH2" s="133"/>
      <c r="GYI2" s="133"/>
      <c r="GYJ2" s="133"/>
      <c r="GYK2" s="133"/>
      <c r="GYL2" s="133"/>
      <c r="GYM2" s="133"/>
      <c r="GYN2" s="133"/>
      <c r="GYO2" s="133"/>
      <c r="GYP2" s="133"/>
      <c r="GYQ2" s="133"/>
      <c r="GYR2" s="133"/>
      <c r="GYS2" s="133"/>
      <c r="GYT2" s="133"/>
      <c r="GYU2" s="133"/>
      <c r="GYV2" s="133"/>
      <c r="GYW2" s="133"/>
      <c r="GYX2" s="133"/>
      <c r="GYY2" s="133"/>
      <c r="GYZ2" s="133"/>
      <c r="GZA2" s="133"/>
      <c r="GZB2" s="133"/>
      <c r="GZC2" s="133"/>
      <c r="GZD2" s="133"/>
      <c r="GZE2" s="133"/>
      <c r="GZF2" s="133"/>
      <c r="GZG2" s="133"/>
      <c r="GZH2" s="133"/>
      <c r="GZI2" s="133"/>
      <c r="GZJ2" s="133"/>
      <c r="GZK2" s="133"/>
      <c r="GZL2" s="133"/>
      <c r="GZM2" s="133"/>
      <c r="GZN2" s="133"/>
      <c r="GZO2" s="133"/>
      <c r="GZP2" s="133"/>
      <c r="GZQ2" s="133"/>
      <c r="GZR2" s="133"/>
      <c r="GZS2" s="133"/>
      <c r="GZT2" s="133"/>
      <c r="GZU2" s="133"/>
      <c r="GZV2" s="133"/>
      <c r="GZW2" s="133"/>
      <c r="GZX2" s="133"/>
      <c r="GZY2" s="133"/>
      <c r="GZZ2" s="133"/>
      <c r="HAA2" s="133"/>
      <c r="HAB2" s="133"/>
      <c r="HAC2" s="133"/>
      <c r="HAD2" s="133"/>
      <c r="HAE2" s="133"/>
      <c r="HAF2" s="133"/>
      <c r="HAG2" s="133"/>
      <c r="HAH2" s="133"/>
      <c r="HAI2" s="133"/>
      <c r="HAJ2" s="133"/>
      <c r="HAK2" s="133"/>
      <c r="HAL2" s="133"/>
      <c r="HAM2" s="133"/>
      <c r="HAN2" s="133"/>
      <c r="HAO2" s="133"/>
      <c r="HAP2" s="133"/>
      <c r="HAQ2" s="133"/>
      <c r="HAR2" s="133"/>
      <c r="HAS2" s="133"/>
      <c r="HAT2" s="133"/>
      <c r="HAU2" s="133"/>
      <c r="HAV2" s="133"/>
      <c r="HAW2" s="133"/>
      <c r="HAX2" s="133"/>
      <c r="HAY2" s="133"/>
      <c r="HAZ2" s="133"/>
      <c r="HBA2" s="133"/>
      <c r="HBB2" s="133"/>
      <c r="HBC2" s="133"/>
      <c r="HBD2" s="133"/>
      <c r="HBE2" s="133"/>
      <c r="HBF2" s="133"/>
      <c r="HBG2" s="133"/>
      <c r="HBH2" s="133"/>
      <c r="HBI2" s="133"/>
      <c r="HBJ2" s="133"/>
      <c r="HBK2" s="133"/>
      <c r="HBL2" s="133"/>
      <c r="HBM2" s="133"/>
      <c r="HBN2" s="133"/>
      <c r="HBO2" s="133"/>
      <c r="HBP2" s="133"/>
      <c r="HBQ2" s="133"/>
      <c r="HBR2" s="133"/>
      <c r="HBS2" s="133"/>
      <c r="HBT2" s="133"/>
      <c r="HBU2" s="133"/>
      <c r="HBV2" s="133"/>
      <c r="HBW2" s="133"/>
      <c r="HBX2" s="133"/>
      <c r="HBY2" s="133"/>
      <c r="HBZ2" s="133"/>
      <c r="HCA2" s="133"/>
      <c r="HCB2" s="133"/>
      <c r="HCC2" s="133"/>
      <c r="HCD2" s="133"/>
      <c r="HCE2" s="133"/>
      <c r="HCF2" s="133"/>
      <c r="HCG2" s="133"/>
      <c r="HCH2" s="133"/>
      <c r="HCI2" s="133"/>
      <c r="HCJ2" s="133"/>
      <c r="HCK2" s="133"/>
      <c r="HCL2" s="133"/>
      <c r="HCM2" s="133"/>
      <c r="HCN2" s="133"/>
      <c r="HCO2" s="133"/>
      <c r="HCP2" s="133"/>
      <c r="HCQ2" s="133"/>
      <c r="HCR2" s="133"/>
      <c r="HCS2" s="133"/>
      <c r="HCT2" s="133"/>
      <c r="HCU2" s="133"/>
      <c r="HCV2" s="133"/>
      <c r="HCW2" s="133"/>
      <c r="HCX2" s="133"/>
      <c r="HCY2" s="133"/>
      <c r="HCZ2" s="133"/>
      <c r="HDA2" s="133"/>
      <c r="HDB2" s="133"/>
      <c r="HDC2" s="133"/>
      <c r="HDD2" s="133"/>
      <c r="HDE2" s="133"/>
      <c r="HDF2" s="133"/>
      <c r="HDG2" s="133"/>
      <c r="HDH2" s="133"/>
      <c r="HDI2" s="133"/>
      <c r="HDJ2" s="133"/>
      <c r="HDK2" s="133"/>
      <c r="HDL2" s="133"/>
      <c r="HDM2" s="133"/>
      <c r="HDN2" s="133"/>
      <c r="HDO2" s="133"/>
      <c r="HDP2" s="133"/>
      <c r="HDQ2" s="133"/>
      <c r="HDR2" s="133"/>
      <c r="HDS2" s="133"/>
      <c r="HDT2" s="133"/>
      <c r="HDU2" s="133"/>
      <c r="HDV2" s="133"/>
      <c r="HDW2" s="133"/>
      <c r="HDX2" s="133"/>
      <c r="HDY2" s="133"/>
      <c r="HDZ2" s="133"/>
      <c r="HEA2" s="133"/>
      <c r="HEB2" s="133"/>
      <c r="HEC2" s="133"/>
      <c r="HED2" s="133"/>
      <c r="HEE2" s="133"/>
      <c r="HEF2" s="133"/>
      <c r="HEG2" s="133"/>
      <c r="HEH2" s="133"/>
      <c r="HEI2" s="133"/>
      <c r="HEJ2" s="133"/>
      <c r="HEK2" s="133"/>
      <c r="HEL2" s="133"/>
      <c r="HEM2" s="133"/>
      <c r="HEN2" s="133"/>
      <c r="HEO2" s="133"/>
      <c r="HEP2" s="133"/>
      <c r="HEQ2" s="133"/>
      <c r="HER2" s="133"/>
      <c r="HES2" s="133"/>
      <c r="HET2" s="133"/>
      <c r="HEU2" s="133"/>
      <c r="HEV2" s="133"/>
      <c r="HEW2" s="133"/>
      <c r="HEX2" s="133"/>
      <c r="HEY2" s="133"/>
      <c r="HEZ2" s="133"/>
      <c r="HFA2" s="133"/>
      <c r="HFB2" s="133"/>
      <c r="HFC2" s="133"/>
      <c r="HFD2" s="133"/>
      <c r="HFE2" s="133"/>
      <c r="HFF2" s="133"/>
      <c r="HFG2" s="133"/>
      <c r="HFH2" s="133"/>
      <c r="HFI2" s="133"/>
      <c r="HFJ2" s="133"/>
      <c r="HFK2" s="133"/>
      <c r="HFL2" s="133"/>
      <c r="HFM2" s="133"/>
      <c r="HFN2" s="133"/>
      <c r="HFO2" s="133"/>
      <c r="HFP2" s="133"/>
      <c r="HFQ2" s="133"/>
      <c r="HFR2" s="133"/>
      <c r="HFS2" s="133"/>
      <c r="HFT2" s="133"/>
      <c r="HFU2" s="133"/>
      <c r="HFV2" s="133"/>
      <c r="HFW2" s="133"/>
      <c r="HFX2" s="133"/>
      <c r="HFY2" s="133"/>
      <c r="HFZ2" s="133"/>
      <c r="HGA2" s="133"/>
      <c r="HGB2" s="133"/>
      <c r="HGC2" s="133"/>
      <c r="HGD2" s="133"/>
      <c r="HGE2" s="133"/>
      <c r="HGF2" s="133"/>
      <c r="HGG2" s="133"/>
      <c r="HGH2" s="133"/>
      <c r="HGI2" s="133"/>
      <c r="HGJ2" s="133"/>
      <c r="HGK2" s="133"/>
      <c r="HGL2" s="133"/>
      <c r="HGM2" s="133"/>
      <c r="HGN2" s="133"/>
      <c r="HGO2" s="133"/>
      <c r="HGP2" s="133"/>
      <c r="HGQ2" s="133"/>
      <c r="HGR2" s="133"/>
      <c r="HGS2" s="133"/>
      <c r="HGT2" s="133"/>
      <c r="HGU2" s="133"/>
      <c r="HGV2" s="133"/>
      <c r="HGW2" s="133"/>
      <c r="HGX2" s="133"/>
      <c r="HGY2" s="133"/>
      <c r="HGZ2" s="133"/>
      <c r="HHA2" s="133"/>
      <c r="HHB2" s="133"/>
      <c r="HHC2" s="133"/>
      <c r="HHD2" s="133"/>
      <c r="HHE2" s="133"/>
      <c r="HHF2" s="133"/>
      <c r="HHG2" s="133"/>
      <c r="HHH2" s="133"/>
      <c r="HHI2" s="133"/>
      <c r="HHJ2" s="133"/>
      <c r="HHK2" s="133"/>
      <c r="HHL2" s="133"/>
      <c r="HHM2" s="133"/>
      <c r="HHN2" s="133"/>
      <c r="HHO2" s="133"/>
      <c r="HHP2" s="133"/>
      <c r="HHQ2" s="133"/>
      <c r="HHR2" s="133"/>
      <c r="HHS2" s="133"/>
      <c r="HHT2" s="133"/>
      <c r="HHU2" s="133"/>
      <c r="HHV2" s="133"/>
      <c r="HHW2" s="133"/>
      <c r="HHX2" s="133"/>
      <c r="HHY2" s="133"/>
      <c r="HHZ2" s="133"/>
      <c r="HIA2" s="133"/>
      <c r="HIB2" s="133"/>
      <c r="HIC2" s="133"/>
      <c r="HID2" s="133"/>
      <c r="HIE2" s="133"/>
      <c r="HIF2" s="133"/>
      <c r="HIG2" s="133"/>
      <c r="HIH2" s="133"/>
      <c r="HII2" s="133"/>
      <c r="HIJ2" s="133"/>
      <c r="HIK2" s="133"/>
      <c r="HIL2" s="133"/>
      <c r="HIM2" s="133"/>
      <c r="HIN2" s="133"/>
      <c r="HIO2" s="133"/>
      <c r="HIP2" s="133"/>
      <c r="HIQ2" s="133"/>
      <c r="HIR2" s="133"/>
      <c r="HIS2" s="133"/>
      <c r="HIT2" s="133"/>
      <c r="HIU2" s="133"/>
      <c r="HIV2" s="133"/>
      <c r="HIW2" s="133"/>
      <c r="HIX2" s="133"/>
      <c r="HIY2" s="133"/>
      <c r="HIZ2" s="133"/>
      <c r="HJA2" s="133"/>
      <c r="HJB2" s="133"/>
      <c r="HJC2" s="133"/>
      <c r="HJD2" s="133"/>
      <c r="HJE2" s="133"/>
      <c r="HJF2" s="133"/>
      <c r="HJG2" s="133"/>
      <c r="HJH2" s="133"/>
      <c r="HJI2" s="133"/>
      <c r="HJJ2" s="133"/>
      <c r="HJK2" s="133"/>
      <c r="HJL2" s="133"/>
      <c r="HJM2" s="133"/>
      <c r="HJN2" s="133"/>
      <c r="HJO2" s="133"/>
      <c r="HJP2" s="133"/>
      <c r="HJQ2" s="133"/>
      <c r="HJR2" s="133"/>
      <c r="HJS2" s="133"/>
      <c r="HJT2" s="133"/>
      <c r="HJU2" s="133"/>
      <c r="HJV2" s="133"/>
      <c r="HJW2" s="133"/>
      <c r="HJX2" s="133"/>
      <c r="HJY2" s="133"/>
      <c r="HJZ2" s="133"/>
      <c r="HKA2" s="133"/>
      <c r="HKB2" s="133"/>
      <c r="HKC2" s="133"/>
      <c r="HKD2" s="133"/>
      <c r="HKE2" s="133"/>
      <c r="HKF2" s="133"/>
      <c r="HKG2" s="133"/>
      <c r="HKH2" s="133"/>
      <c r="HKI2" s="133"/>
      <c r="HKJ2" s="133"/>
      <c r="HKK2" s="133"/>
      <c r="HKL2" s="133"/>
      <c r="HKM2" s="133"/>
      <c r="HKN2" s="133"/>
      <c r="HKO2" s="133"/>
      <c r="HKP2" s="133"/>
      <c r="HKQ2" s="133"/>
      <c r="HKR2" s="133"/>
      <c r="HKS2" s="133"/>
      <c r="HKT2" s="133"/>
      <c r="HKU2" s="133"/>
      <c r="HKV2" s="133"/>
      <c r="HKW2" s="133"/>
      <c r="HKX2" s="133"/>
      <c r="HKY2" s="133"/>
      <c r="HKZ2" s="133"/>
      <c r="HLA2" s="133"/>
      <c r="HLB2" s="133"/>
      <c r="HLC2" s="133"/>
      <c r="HLD2" s="133"/>
      <c r="HLE2" s="133"/>
      <c r="HLF2" s="133"/>
      <c r="HLG2" s="133"/>
      <c r="HLH2" s="133"/>
      <c r="HLI2" s="133"/>
      <c r="HLJ2" s="133"/>
      <c r="HLK2" s="133"/>
      <c r="HLL2" s="133"/>
      <c r="HLM2" s="133"/>
      <c r="HLN2" s="133"/>
      <c r="HLO2" s="133"/>
      <c r="HLP2" s="133"/>
      <c r="HLQ2" s="133"/>
      <c r="HLR2" s="133"/>
      <c r="HLS2" s="133"/>
      <c r="HLT2" s="133"/>
      <c r="HLU2" s="133"/>
      <c r="HLV2" s="133"/>
      <c r="HLW2" s="133"/>
      <c r="HLX2" s="133"/>
      <c r="HLY2" s="133"/>
      <c r="HLZ2" s="133"/>
      <c r="HMA2" s="133"/>
      <c r="HMB2" s="133"/>
      <c r="HMC2" s="133"/>
      <c r="HMD2" s="133"/>
      <c r="HME2" s="133"/>
      <c r="HMF2" s="133"/>
      <c r="HMG2" s="133"/>
      <c r="HMH2" s="133"/>
      <c r="HMI2" s="133"/>
      <c r="HMJ2" s="133"/>
      <c r="HMK2" s="133"/>
      <c r="HML2" s="133"/>
      <c r="HMM2" s="133"/>
      <c r="HMN2" s="133"/>
      <c r="HMO2" s="133"/>
      <c r="HMP2" s="133"/>
      <c r="HMQ2" s="133"/>
      <c r="HMR2" s="133"/>
      <c r="HMS2" s="133"/>
      <c r="HMT2" s="133"/>
      <c r="HMU2" s="133"/>
      <c r="HMV2" s="133"/>
      <c r="HMW2" s="133"/>
      <c r="HMX2" s="133"/>
      <c r="HMY2" s="133"/>
      <c r="HMZ2" s="133"/>
      <c r="HNA2" s="133"/>
      <c r="HNB2" s="133"/>
      <c r="HNC2" s="133"/>
      <c r="HND2" s="133"/>
      <c r="HNE2" s="133"/>
      <c r="HNF2" s="133"/>
      <c r="HNG2" s="133"/>
      <c r="HNH2" s="133"/>
      <c r="HNI2" s="133"/>
      <c r="HNJ2" s="133"/>
      <c r="HNK2" s="133"/>
      <c r="HNL2" s="133"/>
      <c r="HNM2" s="133"/>
      <c r="HNN2" s="133"/>
      <c r="HNO2" s="133"/>
      <c r="HNP2" s="133"/>
      <c r="HNQ2" s="133"/>
      <c r="HNR2" s="133"/>
      <c r="HNS2" s="133"/>
      <c r="HNT2" s="133"/>
      <c r="HNU2" s="133"/>
      <c r="HNV2" s="133"/>
      <c r="HNW2" s="133"/>
      <c r="HNX2" s="133"/>
      <c r="HNY2" s="133"/>
      <c r="HNZ2" s="133"/>
      <c r="HOA2" s="133"/>
      <c r="HOB2" s="133"/>
      <c r="HOC2" s="133"/>
      <c r="HOD2" s="133"/>
      <c r="HOE2" s="133"/>
      <c r="HOF2" s="133"/>
      <c r="HOG2" s="133"/>
      <c r="HOH2" s="133"/>
      <c r="HOI2" s="133"/>
      <c r="HOJ2" s="133"/>
      <c r="HOK2" s="133"/>
      <c r="HOL2" s="133"/>
      <c r="HOM2" s="133"/>
      <c r="HON2" s="133"/>
      <c r="HOO2" s="133"/>
      <c r="HOP2" s="133"/>
      <c r="HOQ2" s="133"/>
      <c r="HOR2" s="133"/>
      <c r="HOS2" s="133"/>
      <c r="HOT2" s="133"/>
      <c r="HOU2" s="133"/>
      <c r="HOV2" s="133"/>
      <c r="HOW2" s="133"/>
      <c r="HOX2" s="133"/>
      <c r="HOY2" s="133"/>
      <c r="HOZ2" s="133"/>
      <c r="HPA2" s="133"/>
      <c r="HPB2" s="133"/>
      <c r="HPC2" s="133"/>
      <c r="HPD2" s="133"/>
      <c r="HPE2" s="133"/>
      <c r="HPF2" s="133"/>
      <c r="HPG2" s="133"/>
      <c r="HPH2" s="133"/>
      <c r="HPI2" s="133"/>
      <c r="HPJ2" s="133"/>
      <c r="HPK2" s="133"/>
      <c r="HPL2" s="133"/>
      <c r="HPM2" s="133"/>
      <c r="HPN2" s="133"/>
      <c r="HPO2" s="133"/>
      <c r="HPP2" s="133"/>
      <c r="HPQ2" s="133"/>
      <c r="HPR2" s="133"/>
      <c r="HPS2" s="133"/>
      <c r="HPT2" s="133"/>
      <c r="HPU2" s="133"/>
      <c r="HPV2" s="133"/>
      <c r="HPW2" s="133"/>
      <c r="HPX2" s="133"/>
      <c r="HPY2" s="133"/>
      <c r="HPZ2" s="133"/>
      <c r="HQA2" s="133"/>
      <c r="HQB2" s="133"/>
      <c r="HQC2" s="133"/>
      <c r="HQD2" s="133"/>
      <c r="HQE2" s="133"/>
      <c r="HQF2" s="133"/>
      <c r="HQG2" s="133"/>
      <c r="HQH2" s="133"/>
      <c r="HQI2" s="133"/>
      <c r="HQJ2" s="133"/>
      <c r="HQK2" s="133"/>
      <c r="HQL2" s="133"/>
      <c r="HQM2" s="133"/>
      <c r="HQN2" s="133"/>
      <c r="HQO2" s="133"/>
      <c r="HQP2" s="133"/>
      <c r="HQQ2" s="133"/>
      <c r="HQR2" s="133"/>
      <c r="HQS2" s="133"/>
      <c r="HQT2" s="133"/>
      <c r="HQU2" s="133"/>
      <c r="HQV2" s="133"/>
      <c r="HQW2" s="133"/>
      <c r="HQX2" s="133"/>
      <c r="HQY2" s="133"/>
      <c r="HQZ2" s="133"/>
      <c r="HRA2" s="133"/>
      <c r="HRB2" s="133"/>
      <c r="HRC2" s="133"/>
      <c r="HRD2" s="133"/>
      <c r="HRE2" s="133"/>
      <c r="HRF2" s="133"/>
      <c r="HRG2" s="133"/>
      <c r="HRH2" s="133"/>
      <c r="HRI2" s="133"/>
      <c r="HRJ2" s="133"/>
      <c r="HRK2" s="133"/>
      <c r="HRL2" s="133"/>
      <c r="HRM2" s="133"/>
      <c r="HRN2" s="133"/>
      <c r="HRO2" s="133"/>
      <c r="HRP2" s="133"/>
      <c r="HRQ2" s="133"/>
      <c r="HRR2" s="133"/>
      <c r="HRS2" s="133"/>
      <c r="HRT2" s="133"/>
      <c r="HRU2" s="133"/>
      <c r="HRV2" s="133"/>
      <c r="HRW2" s="133"/>
      <c r="HRX2" s="133"/>
      <c r="HRY2" s="133"/>
      <c r="HRZ2" s="133"/>
      <c r="HSA2" s="133"/>
      <c r="HSB2" s="133"/>
      <c r="HSC2" s="133"/>
      <c r="HSD2" s="133"/>
      <c r="HSE2" s="133"/>
      <c r="HSF2" s="133"/>
      <c r="HSG2" s="133"/>
      <c r="HSH2" s="133"/>
      <c r="HSI2" s="133"/>
      <c r="HSJ2" s="133"/>
      <c r="HSK2" s="133"/>
      <c r="HSL2" s="133"/>
      <c r="HSM2" s="133"/>
      <c r="HSN2" s="133"/>
      <c r="HSO2" s="133"/>
      <c r="HSP2" s="133"/>
      <c r="HSQ2" s="133"/>
      <c r="HSR2" s="133"/>
      <c r="HSS2" s="133"/>
      <c r="HST2" s="133"/>
      <c r="HSU2" s="133"/>
      <c r="HSV2" s="133"/>
      <c r="HSW2" s="133"/>
      <c r="HSX2" s="133"/>
      <c r="HSY2" s="133"/>
      <c r="HSZ2" s="133"/>
      <c r="HTA2" s="133"/>
      <c r="HTB2" s="133"/>
      <c r="HTC2" s="133"/>
      <c r="HTD2" s="133"/>
      <c r="HTE2" s="133"/>
      <c r="HTF2" s="133"/>
      <c r="HTG2" s="133"/>
      <c r="HTH2" s="133"/>
      <c r="HTI2" s="133"/>
      <c r="HTJ2" s="133"/>
      <c r="HTK2" s="133"/>
      <c r="HTL2" s="133"/>
      <c r="HTM2" s="133"/>
      <c r="HTN2" s="133"/>
      <c r="HTO2" s="133"/>
      <c r="HTP2" s="133"/>
      <c r="HTQ2" s="133"/>
      <c r="HTR2" s="133"/>
      <c r="HTS2" s="133"/>
      <c r="HTT2" s="133"/>
      <c r="HTU2" s="133"/>
      <c r="HTV2" s="133"/>
      <c r="HTW2" s="133"/>
      <c r="HTX2" s="133"/>
      <c r="HTY2" s="133"/>
      <c r="HTZ2" s="133"/>
      <c r="HUA2" s="133"/>
      <c r="HUB2" s="133"/>
      <c r="HUC2" s="133"/>
      <c r="HUD2" s="133"/>
      <c r="HUE2" s="133"/>
      <c r="HUF2" s="133"/>
      <c r="HUG2" s="133"/>
      <c r="HUH2" s="133"/>
      <c r="HUI2" s="133"/>
      <c r="HUJ2" s="133"/>
      <c r="HUK2" s="133"/>
      <c r="HUL2" s="133"/>
      <c r="HUM2" s="133"/>
      <c r="HUN2" s="133"/>
      <c r="HUO2" s="133"/>
      <c r="HUP2" s="133"/>
      <c r="HUQ2" s="133"/>
      <c r="HUR2" s="133"/>
      <c r="HUS2" s="133"/>
      <c r="HUT2" s="133"/>
      <c r="HUU2" s="133"/>
      <c r="HUV2" s="133"/>
      <c r="HUW2" s="133"/>
      <c r="HUX2" s="133"/>
      <c r="HUY2" s="133"/>
      <c r="HUZ2" s="133"/>
      <c r="HVA2" s="133"/>
      <c r="HVB2" s="133"/>
      <c r="HVC2" s="133"/>
      <c r="HVD2" s="133"/>
      <c r="HVE2" s="133"/>
      <c r="HVF2" s="133"/>
      <c r="HVG2" s="133"/>
      <c r="HVH2" s="133"/>
      <c r="HVI2" s="133"/>
      <c r="HVJ2" s="133"/>
      <c r="HVK2" s="133"/>
      <c r="HVL2" s="133"/>
      <c r="HVM2" s="133"/>
      <c r="HVN2" s="133"/>
      <c r="HVO2" s="133"/>
      <c r="HVP2" s="133"/>
      <c r="HVQ2" s="133"/>
      <c r="HVR2" s="133"/>
      <c r="HVS2" s="133"/>
      <c r="HVT2" s="133"/>
      <c r="HVU2" s="133"/>
      <c r="HVV2" s="133"/>
      <c r="HVW2" s="133"/>
      <c r="HVX2" s="133"/>
      <c r="HVY2" s="133"/>
      <c r="HVZ2" s="133"/>
      <c r="HWA2" s="133"/>
      <c r="HWB2" s="133"/>
      <c r="HWC2" s="133"/>
      <c r="HWD2" s="133"/>
      <c r="HWE2" s="133"/>
      <c r="HWF2" s="133"/>
      <c r="HWG2" s="133"/>
      <c r="HWH2" s="133"/>
      <c r="HWI2" s="133"/>
      <c r="HWJ2" s="133"/>
      <c r="HWK2" s="133"/>
      <c r="HWL2" s="133"/>
      <c r="HWM2" s="133"/>
      <c r="HWN2" s="133"/>
      <c r="HWO2" s="133"/>
      <c r="HWP2" s="133"/>
      <c r="HWQ2" s="133"/>
      <c r="HWR2" s="133"/>
      <c r="HWS2" s="133"/>
      <c r="HWT2" s="133"/>
      <c r="HWU2" s="133"/>
      <c r="HWV2" s="133"/>
      <c r="HWW2" s="133"/>
      <c r="HWX2" s="133"/>
      <c r="HWY2" s="133"/>
      <c r="HWZ2" s="133"/>
      <c r="HXA2" s="133"/>
      <c r="HXB2" s="133"/>
      <c r="HXC2" s="133"/>
      <c r="HXD2" s="133"/>
      <c r="HXE2" s="133"/>
      <c r="HXF2" s="133"/>
      <c r="HXG2" s="133"/>
      <c r="HXH2" s="133"/>
      <c r="HXI2" s="133"/>
      <c r="HXJ2" s="133"/>
      <c r="HXK2" s="133"/>
      <c r="HXL2" s="133"/>
      <c r="HXM2" s="133"/>
      <c r="HXN2" s="133"/>
      <c r="HXO2" s="133"/>
      <c r="HXP2" s="133"/>
      <c r="HXQ2" s="133"/>
      <c r="HXR2" s="133"/>
      <c r="HXS2" s="133"/>
      <c r="HXT2" s="133"/>
      <c r="HXU2" s="133"/>
      <c r="HXV2" s="133"/>
      <c r="HXW2" s="133"/>
      <c r="HXX2" s="133"/>
      <c r="HXY2" s="133"/>
      <c r="HXZ2" s="133"/>
      <c r="HYA2" s="133"/>
      <c r="HYB2" s="133"/>
      <c r="HYC2" s="133"/>
      <c r="HYD2" s="133"/>
      <c r="HYE2" s="133"/>
      <c r="HYF2" s="133"/>
      <c r="HYG2" s="133"/>
      <c r="HYH2" s="133"/>
      <c r="HYI2" s="133"/>
      <c r="HYJ2" s="133"/>
      <c r="HYK2" s="133"/>
      <c r="HYL2" s="133"/>
      <c r="HYM2" s="133"/>
      <c r="HYN2" s="133"/>
      <c r="HYO2" s="133"/>
      <c r="HYP2" s="133"/>
      <c r="HYQ2" s="133"/>
      <c r="HYR2" s="133"/>
      <c r="HYS2" s="133"/>
      <c r="HYT2" s="133"/>
      <c r="HYU2" s="133"/>
      <c r="HYV2" s="133"/>
      <c r="HYW2" s="133"/>
      <c r="HYX2" s="133"/>
      <c r="HYY2" s="133"/>
      <c r="HYZ2" s="133"/>
      <c r="HZA2" s="133"/>
      <c r="HZB2" s="133"/>
      <c r="HZC2" s="133"/>
      <c r="HZD2" s="133"/>
      <c r="HZE2" s="133"/>
      <c r="HZF2" s="133"/>
      <c r="HZG2" s="133"/>
      <c r="HZH2" s="133"/>
      <c r="HZI2" s="133"/>
      <c r="HZJ2" s="133"/>
      <c r="HZK2" s="133"/>
      <c r="HZL2" s="133"/>
      <c r="HZM2" s="133"/>
      <c r="HZN2" s="133"/>
      <c r="HZO2" s="133"/>
      <c r="HZP2" s="133"/>
      <c r="HZQ2" s="133"/>
      <c r="HZR2" s="133"/>
      <c r="HZS2" s="133"/>
      <c r="HZT2" s="133"/>
      <c r="HZU2" s="133"/>
      <c r="HZV2" s="133"/>
      <c r="HZW2" s="133"/>
      <c r="HZX2" s="133"/>
      <c r="HZY2" s="133"/>
      <c r="HZZ2" s="133"/>
      <c r="IAA2" s="133"/>
      <c r="IAB2" s="133"/>
      <c r="IAC2" s="133"/>
      <c r="IAD2" s="133"/>
      <c r="IAE2" s="133"/>
      <c r="IAF2" s="133"/>
      <c r="IAG2" s="133"/>
      <c r="IAH2" s="133"/>
      <c r="IAI2" s="133"/>
      <c r="IAJ2" s="133"/>
      <c r="IAK2" s="133"/>
      <c r="IAL2" s="133"/>
      <c r="IAM2" s="133"/>
      <c r="IAN2" s="133"/>
      <c r="IAO2" s="133"/>
      <c r="IAP2" s="133"/>
      <c r="IAQ2" s="133"/>
      <c r="IAR2" s="133"/>
      <c r="IAS2" s="133"/>
      <c r="IAT2" s="133"/>
      <c r="IAU2" s="133"/>
      <c r="IAV2" s="133"/>
      <c r="IAW2" s="133"/>
      <c r="IAX2" s="133"/>
      <c r="IAY2" s="133"/>
      <c r="IAZ2" s="133"/>
      <c r="IBA2" s="133"/>
      <c r="IBB2" s="133"/>
      <c r="IBC2" s="133"/>
      <c r="IBD2" s="133"/>
      <c r="IBE2" s="133"/>
      <c r="IBF2" s="133"/>
      <c r="IBG2" s="133"/>
      <c r="IBH2" s="133"/>
      <c r="IBI2" s="133"/>
      <c r="IBJ2" s="133"/>
      <c r="IBK2" s="133"/>
      <c r="IBL2" s="133"/>
      <c r="IBM2" s="133"/>
      <c r="IBN2" s="133"/>
      <c r="IBO2" s="133"/>
      <c r="IBP2" s="133"/>
      <c r="IBQ2" s="133"/>
      <c r="IBR2" s="133"/>
      <c r="IBS2" s="133"/>
      <c r="IBT2" s="133"/>
      <c r="IBU2" s="133"/>
      <c r="IBV2" s="133"/>
      <c r="IBW2" s="133"/>
      <c r="IBX2" s="133"/>
      <c r="IBY2" s="133"/>
      <c r="IBZ2" s="133"/>
      <c r="ICA2" s="133"/>
      <c r="ICB2" s="133"/>
      <c r="ICC2" s="133"/>
      <c r="ICD2" s="133"/>
      <c r="ICE2" s="133"/>
      <c r="ICF2" s="133"/>
      <c r="ICG2" s="133"/>
      <c r="ICH2" s="133"/>
      <c r="ICI2" s="133"/>
      <c r="ICJ2" s="133"/>
      <c r="ICK2" s="133"/>
      <c r="ICL2" s="133"/>
      <c r="ICM2" s="133"/>
      <c r="ICN2" s="133"/>
      <c r="ICO2" s="133"/>
      <c r="ICP2" s="133"/>
      <c r="ICQ2" s="133"/>
      <c r="ICR2" s="133"/>
      <c r="ICS2" s="133"/>
      <c r="ICT2" s="133"/>
      <c r="ICU2" s="133"/>
      <c r="ICV2" s="133"/>
      <c r="ICW2" s="133"/>
      <c r="ICX2" s="133"/>
      <c r="ICY2" s="133"/>
      <c r="ICZ2" s="133"/>
      <c r="IDA2" s="133"/>
      <c r="IDB2" s="133"/>
      <c r="IDC2" s="133"/>
      <c r="IDD2" s="133"/>
      <c r="IDE2" s="133"/>
      <c r="IDF2" s="133"/>
      <c r="IDG2" s="133"/>
      <c r="IDH2" s="133"/>
      <c r="IDI2" s="133"/>
      <c r="IDJ2" s="133"/>
      <c r="IDK2" s="133"/>
      <c r="IDL2" s="133"/>
      <c r="IDM2" s="133"/>
      <c r="IDN2" s="133"/>
      <c r="IDO2" s="133"/>
      <c r="IDP2" s="133"/>
      <c r="IDQ2" s="133"/>
      <c r="IDR2" s="133"/>
      <c r="IDS2" s="133"/>
      <c r="IDT2" s="133"/>
      <c r="IDU2" s="133"/>
      <c r="IDV2" s="133"/>
      <c r="IDW2" s="133"/>
      <c r="IDX2" s="133"/>
      <c r="IDY2" s="133"/>
      <c r="IDZ2" s="133"/>
      <c r="IEA2" s="133"/>
      <c r="IEB2" s="133"/>
      <c r="IEC2" s="133"/>
      <c r="IED2" s="133"/>
      <c r="IEE2" s="133"/>
      <c r="IEF2" s="133"/>
      <c r="IEG2" s="133"/>
      <c r="IEH2" s="133"/>
      <c r="IEI2" s="133"/>
      <c r="IEJ2" s="133"/>
      <c r="IEK2" s="133"/>
      <c r="IEL2" s="133"/>
      <c r="IEM2" s="133"/>
      <c r="IEN2" s="133"/>
      <c r="IEO2" s="133"/>
      <c r="IEP2" s="133"/>
      <c r="IEQ2" s="133"/>
      <c r="IER2" s="133"/>
      <c r="IES2" s="133"/>
      <c r="IET2" s="133"/>
      <c r="IEU2" s="133"/>
      <c r="IEV2" s="133"/>
      <c r="IEW2" s="133"/>
      <c r="IEX2" s="133"/>
      <c r="IEY2" s="133"/>
      <c r="IEZ2" s="133"/>
      <c r="IFA2" s="133"/>
      <c r="IFB2" s="133"/>
      <c r="IFC2" s="133"/>
      <c r="IFD2" s="133"/>
      <c r="IFE2" s="133"/>
      <c r="IFF2" s="133"/>
      <c r="IFG2" s="133"/>
      <c r="IFH2" s="133"/>
      <c r="IFI2" s="133"/>
      <c r="IFJ2" s="133"/>
      <c r="IFK2" s="133"/>
      <c r="IFL2" s="133"/>
      <c r="IFM2" s="133"/>
      <c r="IFN2" s="133"/>
      <c r="IFO2" s="133"/>
      <c r="IFP2" s="133"/>
      <c r="IFQ2" s="133"/>
      <c r="IFR2" s="133"/>
      <c r="IFS2" s="133"/>
      <c r="IFT2" s="133"/>
      <c r="IFU2" s="133"/>
      <c r="IFV2" s="133"/>
      <c r="IFW2" s="133"/>
      <c r="IFX2" s="133"/>
      <c r="IFY2" s="133"/>
      <c r="IFZ2" s="133"/>
      <c r="IGA2" s="133"/>
      <c r="IGB2" s="133"/>
      <c r="IGC2" s="133"/>
      <c r="IGD2" s="133"/>
      <c r="IGE2" s="133"/>
      <c r="IGF2" s="133"/>
      <c r="IGG2" s="133"/>
      <c r="IGH2" s="133"/>
      <c r="IGI2" s="133"/>
      <c r="IGJ2" s="133"/>
      <c r="IGK2" s="133"/>
      <c r="IGL2" s="133"/>
      <c r="IGM2" s="133"/>
      <c r="IGN2" s="133"/>
      <c r="IGO2" s="133"/>
      <c r="IGP2" s="133"/>
      <c r="IGQ2" s="133"/>
      <c r="IGR2" s="133"/>
      <c r="IGS2" s="133"/>
      <c r="IGT2" s="133"/>
      <c r="IGU2" s="133"/>
      <c r="IGV2" s="133"/>
      <c r="IGW2" s="133"/>
      <c r="IGX2" s="133"/>
      <c r="IGY2" s="133"/>
      <c r="IGZ2" s="133"/>
      <c r="IHA2" s="133"/>
      <c r="IHB2" s="133"/>
      <c r="IHC2" s="133"/>
      <c r="IHD2" s="133"/>
      <c r="IHE2" s="133"/>
      <c r="IHF2" s="133"/>
      <c r="IHG2" s="133"/>
      <c r="IHH2" s="133"/>
      <c r="IHI2" s="133"/>
      <c r="IHJ2" s="133"/>
      <c r="IHK2" s="133"/>
      <c r="IHL2" s="133"/>
      <c r="IHM2" s="133"/>
      <c r="IHN2" s="133"/>
      <c r="IHO2" s="133"/>
      <c r="IHP2" s="133"/>
      <c r="IHQ2" s="133"/>
      <c r="IHR2" s="133"/>
      <c r="IHS2" s="133"/>
      <c r="IHT2" s="133"/>
      <c r="IHU2" s="133"/>
      <c r="IHV2" s="133"/>
      <c r="IHW2" s="133"/>
      <c r="IHX2" s="133"/>
      <c r="IHY2" s="133"/>
      <c r="IHZ2" s="133"/>
      <c r="IIA2" s="133"/>
      <c r="IIB2" s="133"/>
      <c r="IIC2" s="133"/>
      <c r="IID2" s="133"/>
      <c r="IIE2" s="133"/>
      <c r="IIF2" s="133"/>
      <c r="IIG2" s="133"/>
      <c r="IIH2" s="133"/>
      <c r="III2" s="133"/>
      <c r="IIJ2" s="133"/>
      <c r="IIK2" s="133"/>
      <c r="IIL2" s="133"/>
      <c r="IIM2" s="133"/>
      <c r="IIN2" s="133"/>
      <c r="IIO2" s="133"/>
      <c r="IIP2" s="133"/>
      <c r="IIQ2" s="133"/>
      <c r="IIR2" s="133"/>
      <c r="IIS2" s="133"/>
      <c r="IIT2" s="133"/>
      <c r="IIU2" s="133"/>
      <c r="IIV2" s="133"/>
      <c r="IIW2" s="133"/>
      <c r="IIX2" s="133"/>
      <c r="IIY2" s="133"/>
      <c r="IIZ2" s="133"/>
      <c r="IJA2" s="133"/>
      <c r="IJB2" s="133"/>
      <c r="IJC2" s="133"/>
      <c r="IJD2" s="133"/>
      <c r="IJE2" s="133"/>
      <c r="IJF2" s="133"/>
      <c r="IJG2" s="133"/>
      <c r="IJH2" s="133"/>
      <c r="IJI2" s="133"/>
      <c r="IJJ2" s="133"/>
      <c r="IJK2" s="133"/>
      <c r="IJL2" s="133"/>
      <c r="IJM2" s="133"/>
      <c r="IJN2" s="133"/>
      <c r="IJO2" s="133"/>
      <c r="IJP2" s="133"/>
      <c r="IJQ2" s="133"/>
      <c r="IJR2" s="133"/>
      <c r="IJS2" s="133"/>
      <c r="IJT2" s="133"/>
      <c r="IJU2" s="133"/>
      <c r="IJV2" s="133"/>
      <c r="IJW2" s="133"/>
      <c r="IJX2" s="133"/>
      <c r="IJY2" s="133"/>
      <c r="IJZ2" s="133"/>
      <c r="IKA2" s="133"/>
      <c r="IKB2" s="133"/>
      <c r="IKC2" s="133"/>
      <c r="IKD2" s="133"/>
      <c r="IKE2" s="133"/>
      <c r="IKF2" s="133"/>
      <c r="IKG2" s="133"/>
      <c r="IKH2" s="133"/>
      <c r="IKI2" s="133"/>
      <c r="IKJ2" s="133"/>
      <c r="IKK2" s="133"/>
      <c r="IKL2" s="133"/>
      <c r="IKM2" s="133"/>
      <c r="IKN2" s="133"/>
      <c r="IKO2" s="133"/>
      <c r="IKP2" s="133"/>
      <c r="IKQ2" s="133"/>
      <c r="IKR2" s="133"/>
      <c r="IKS2" s="133"/>
      <c r="IKT2" s="133"/>
      <c r="IKU2" s="133"/>
      <c r="IKV2" s="133"/>
      <c r="IKW2" s="133"/>
      <c r="IKX2" s="133"/>
      <c r="IKY2" s="133"/>
      <c r="IKZ2" s="133"/>
      <c r="ILA2" s="133"/>
      <c r="ILB2" s="133"/>
      <c r="ILC2" s="133"/>
      <c r="ILD2" s="133"/>
      <c r="ILE2" s="133"/>
      <c r="ILF2" s="133"/>
      <c r="ILG2" s="133"/>
      <c r="ILH2" s="133"/>
      <c r="ILI2" s="133"/>
      <c r="ILJ2" s="133"/>
      <c r="ILK2" s="133"/>
      <c r="ILL2" s="133"/>
      <c r="ILM2" s="133"/>
      <c r="ILN2" s="133"/>
      <c r="ILO2" s="133"/>
      <c r="ILP2" s="133"/>
      <c r="ILQ2" s="133"/>
      <c r="ILR2" s="133"/>
      <c r="ILS2" s="133"/>
      <c r="ILT2" s="133"/>
      <c r="ILU2" s="133"/>
      <c r="ILV2" s="133"/>
      <c r="ILW2" s="133"/>
      <c r="ILX2" s="133"/>
      <c r="ILY2" s="133"/>
      <c r="ILZ2" s="133"/>
      <c r="IMA2" s="133"/>
      <c r="IMB2" s="133"/>
      <c r="IMC2" s="133"/>
      <c r="IMD2" s="133"/>
      <c r="IME2" s="133"/>
      <c r="IMF2" s="133"/>
      <c r="IMG2" s="133"/>
      <c r="IMH2" s="133"/>
      <c r="IMI2" s="133"/>
      <c r="IMJ2" s="133"/>
      <c r="IMK2" s="133"/>
      <c r="IML2" s="133"/>
      <c r="IMM2" s="133"/>
      <c r="IMN2" s="133"/>
      <c r="IMO2" s="133"/>
      <c r="IMP2" s="133"/>
      <c r="IMQ2" s="133"/>
      <c r="IMR2" s="133"/>
      <c r="IMS2" s="133"/>
      <c r="IMT2" s="133"/>
      <c r="IMU2" s="133"/>
      <c r="IMV2" s="133"/>
      <c r="IMW2" s="133"/>
      <c r="IMX2" s="133"/>
      <c r="IMY2" s="133"/>
      <c r="IMZ2" s="133"/>
      <c r="INA2" s="133"/>
      <c r="INB2" s="133"/>
      <c r="INC2" s="133"/>
      <c r="IND2" s="133"/>
      <c r="INE2" s="133"/>
      <c r="INF2" s="133"/>
      <c r="ING2" s="133"/>
      <c r="INH2" s="133"/>
      <c r="INI2" s="133"/>
      <c r="INJ2" s="133"/>
      <c r="INK2" s="133"/>
      <c r="INL2" s="133"/>
      <c r="INM2" s="133"/>
      <c r="INN2" s="133"/>
      <c r="INO2" s="133"/>
      <c r="INP2" s="133"/>
      <c r="INQ2" s="133"/>
      <c r="INR2" s="133"/>
      <c r="INS2" s="133"/>
      <c r="INT2" s="133"/>
      <c r="INU2" s="133"/>
      <c r="INV2" s="133"/>
      <c r="INW2" s="133"/>
      <c r="INX2" s="133"/>
      <c r="INY2" s="133"/>
      <c r="INZ2" s="133"/>
      <c r="IOA2" s="133"/>
      <c r="IOB2" s="133"/>
      <c r="IOC2" s="133"/>
      <c r="IOD2" s="133"/>
      <c r="IOE2" s="133"/>
      <c r="IOF2" s="133"/>
      <c r="IOG2" s="133"/>
      <c r="IOH2" s="133"/>
      <c r="IOI2" s="133"/>
      <c r="IOJ2" s="133"/>
      <c r="IOK2" s="133"/>
      <c r="IOL2" s="133"/>
      <c r="IOM2" s="133"/>
      <c r="ION2" s="133"/>
      <c r="IOO2" s="133"/>
      <c r="IOP2" s="133"/>
      <c r="IOQ2" s="133"/>
      <c r="IOR2" s="133"/>
      <c r="IOS2" s="133"/>
      <c r="IOT2" s="133"/>
      <c r="IOU2" s="133"/>
      <c r="IOV2" s="133"/>
      <c r="IOW2" s="133"/>
      <c r="IOX2" s="133"/>
      <c r="IOY2" s="133"/>
      <c r="IOZ2" s="133"/>
      <c r="IPA2" s="133"/>
      <c r="IPB2" s="133"/>
      <c r="IPC2" s="133"/>
      <c r="IPD2" s="133"/>
      <c r="IPE2" s="133"/>
      <c r="IPF2" s="133"/>
      <c r="IPG2" s="133"/>
      <c r="IPH2" s="133"/>
      <c r="IPI2" s="133"/>
      <c r="IPJ2" s="133"/>
      <c r="IPK2" s="133"/>
      <c r="IPL2" s="133"/>
      <c r="IPM2" s="133"/>
      <c r="IPN2" s="133"/>
      <c r="IPO2" s="133"/>
      <c r="IPP2" s="133"/>
      <c r="IPQ2" s="133"/>
      <c r="IPR2" s="133"/>
      <c r="IPS2" s="133"/>
      <c r="IPT2" s="133"/>
      <c r="IPU2" s="133"/>
      <c r="IPV2" s="133"/>
      <c r="IPW2" s="133"/>
      <c r="IPX2" s="133"/>
      <c r="IPY2" s="133"/>
      <c r="IPZ2" s="133"/>
      <c r="IQA2" s="133"/>
      <c r="IQB2" s="133"/>
      <c r="IQC2" s="133"/>
      <c r="IQD2" s="133"/>
      <c r="IQE2" s="133"/>
      <c r="IQF2" s="133"/>
      <c r="IQG2" s="133"/>
      <c r="IQH2" s="133"/>
      <c r="IQI2" s="133"/>
      <c r="IQJ2" s="133"/>
      <c r="IQK2" s="133"/>
      <c r="IQL2" s="133"/>
      <c r="IQM2" s="133"/>
      <c r="IQN2" s="133"/>
      <c r="IQO2" s="133"/>
      <c r="IQP2" s="133"/>
      <c r="IQQ2" s="133"/>
      <c r="IQR2" s="133"/>
      <c r="IQS2" s="133"/>
      <c r="IQT2" s="133"/>
      <c r="IQU2" s="133"/>
      <c r="IQV2" s="133"/>
      <c r="IQW2" s="133"/>
      <c r="IQX2" s="133"/>
      <c r="IQY2" s="133"/>
      <c r="IQZ2" s="133"/>
      <c r="IRA2" s="133"/>
      <c r="IRB2" s="133"/>
      <c r="IRC2" s="133"/>
      <c r="IRD2" s="133"/>
      <c r="IRE2" s="133"/>
      <c r="IRF2" s="133"/>
      <c r="IRG2" s="133"/>
      <c r="IRH2" s="133"/>
      <c r="IRI2" s="133"/>
      <c r="IRJ2" s="133"/>
      <c r="IRK2" s="133"/>
      <c r="IRL2" s="133"/>
      <c r="IRM2" s="133"/>
      <c r="IRN2" s="133"/>
      <c r="IRO2" s="133"/>
      <c r="IRP2" s="133"/>
      <c r="IRQ2" s="133"/>
      <c r="IRR2" s="133"/>
      <c r="IRS2" s="133"/>
      <c r="IRT2" s="133"/>
      <c r="IRU2" s="133"/>
      <c r="IRV2" s="133"/>
      <c r="IRW2" s="133"/>
      <c r="IRX2" s="133"/>
      <c r="IRY2" s="133"/>
      <c r="IRZ2" s="133"/>
      <c r="ISA2" s="133"/>
      <c r="ISB2" s="133"/>
      <c r="ISC2" s="133"/>
      <c r="ISD2" s="133"/>
      <c r="ISE2" s="133"/>
      <c r="ISF2" s="133"/>
      <c r="ISG2" s="133"/>
      <c r="ISH2" s="133"/>
      <c r="ISI2" s="133"/>
      <c r="ISJ2" s="133"/>
      <c r="ISK2" s="133"/>
      <c r="ISL2" s="133"/>
      <c r="ISM2" s="133"/>
      <c r="ISN2" s="133"/>
      <c r="ISO2" s="133"/>
      <c r="ISP2" s="133"/>
      <c r="ISQ2" s="133"/>
      <c r="ISR2" s="133"/>
      <c r="ISS2" s="133"/>
      <c r="IST2" s="133"/>
      <c r="ISU2" s="133"/>
      <c r="ISV2" s="133"/>
      <c r="ISW2" s="133"/>
      <c r="ISX2" s="133"/>
      <c r="ISY2" s="133"/>
      <c r="ISZ2" s="133"/>
      <c r="ITA2" s="133"/>
      <c r="ITB2" s="133"/>
      <c r="ITC2" s="133"/>
      <c r="ITD2" s="133"/>
      <c r="ITE2" s="133"/>
      <c r="ITF2" s="133"/>
      <c r="ITG2" s="133"/>
      <c r="ITH2" s="133"/>
      <c r="ITI2" s="133"/>
      <c r="ITJ2" s="133"/>
      <c r="ITK2" s="133"/>
      <c r="ITL2" s="133"/>
      <c r="ITM2" s="133"/>
      <c r="ITN2" s="133"/>
      <c r="ITO2" s="133"/>
      <c r="ITP2" s="133"/>
      <c r="ITQ2" s="133"/>
      <c r="ITR2" s="133"/>
      <c r="ITS2" s="133"/>
      <c r="ITT2" s="133"/>
      <c r="ITU2" s="133"/>
      <c r="ITV2" s="133"/>
      <c r="ITW2" s="133"/>
      <c r="ITX2" s="133"/>
      <c r="ITY2" s="133"/>
      <c r="ITZ2" s="133"/>
      <c r="IUA2" s="133"/>
      <c r="IUB2" s="133"/>
      <c r="IUC2" s="133"/>
      <c r="IUD2" s="133"/>
      <c r="IUE2" s="133"/>
      <c r="IUF2" s="133"/>
      <c r="IUG2" s="133"/>
      <c r="IUH2" s="133"/>
      <c r="IUI2" s="133"/>
      <c r="IUJ2" s="133"/>
      <c r="IUK2" s="133"/>
      <c r="IUL2" s="133"/>
      <c r="IUM2" s="133"/>
      <c r="IUN2" s="133"/>
      <c r="IUO2" s="133"/>
      <c r="IUP2" s="133"/>
      <c r="IUQ2" s="133"/>
      <c r="IUR2" s="133"/>
      <c r="IUS2" s="133"/>
      <c r="IUT2" s="133"/>
      <c r="IUU2" s="133"/>
      <c r="IUV2" s="133"/>
      <c r="IUW2" s="133"/>
      <c r="IUX2" s="133"/>
      <c r="IUY2" s="133"/>
      <c r="IUZ2" s="133"/>
      <c r="IVA2" s="133"/>
      <c r="IVB2" s="133"/>
      <c r="IVC2" s="133"/>
      <c r="IVD2" s="133"/>
      <c r="IVE2" s="133"/>
      <c r="IVF2" s="133"/>
      <c r="IVG2" s="133"/>
      <c r="IVH2" s="133"/>
      <c r="IVI2" s="133"/>
      <c r="IVJ2" s="133"/>
      <c r="IVK2" s="133"/>
      <c r="IVL2" s="133"/>
      <c r="IVM2" s="133"/>
      <c r="IVN2" s="133"/>
      <c r="IVO2" s="133"/>
      <c r="IVP2" s="133"/>
      <c r="IVQ2" s="133"/>
      <c r="IVR2" s="133"/>
      <c r="IVS2" s="133"/>
      <c r="IVT2" s="133"/>
      <c r="IVU2" s="133"/>
      <c r="IVV2" s="133"/>
      <c r="IVW2" s="133"/>
      <c r="IVX2" s="133"/>
      <c r="IVY2" s="133"/>
      <c r="IVZ2" s="133"/>
      <c r="IWA2" s="133"/>
      <c r="IWB2" s="133"/>
      <c r="IWC2" s="133"/>
      <c r="IWD2" s="133"/>
      <c r="IWE2" s="133"/>
      <c r="IWF2" s="133"/>
      <c r="IWG2" s="133"/>
      <c r="IWH2" s="133"/>
      <c r="IWI2" s="133"/>
      <c r="IWJ2" s="133"/>
      <c r="IWK2" s="133"/>
      <c r="IWL2" s="133"/>
      <c r="IWM2" s="133"/>
      <c r="IWN2" s="133"/>
      <c r="IWO2" s="133"/>
      <c r="IWP2" s="133"/>
      <c r="IWQ2" s="133"/>
      <c r="IWR2" s="133"/>
      <c r="IWS2" s="133"/>
      <c r="IWT2" s="133"/>
      <c r="IWU2" s="133"/>
      <c r="IWV2" s="133"/>
      <c r="IWW2" s="133"/>
      <c r="IWX2" s="133"/>
      <c r="IWY2" s="133"/>
      <c r="IWZ2" s="133"/>
      <c r="IXA2" s="133"/>
      <c r="IXB2" s="133"/>
      <c r="IXC2" s="133"/>
      <c r="IXD2" s="133"/>
      <c r="IXE2" s="133"/>
      <c r="IXF2" s="133"/>
      <c r="IXG2" s="133"/>
      <c r="IXH2" s="133"/>
      <c r="IXI2" s="133"/>
      <c r="IXJ2" s="133"/>
      <c r="IXK2" s="133"/>
      <c r="IXL2" s="133"/>
      <c r="IXM2" s="133"/>
      <c r="IXN2" s="133"/>
      <c r="IXO2" s="133"/>
      <c r="IXP2" s="133"/>
      <c r="IXQ2" s="133"/>
      <c r="IXR2" s="133"/>
      <c r="IXS2" s="133"/>
      <c r="IXT2" s="133"/>
      <c r="IXU2" s="133"/>
      <c r="IXV2" s="133"/>
      <c r="IXW2" s="133"/>
      <c r="IXX2" s="133"/>
      <c r="IXY2" s="133"/>
      <c r="IXZ2" s="133"/>
      <c r="IYA2" s="133"/>
      <c r="IYB2" s="133"/>
      <c r="IYC2" s="133"/>
      <c r="IYD2" s="133"/>
      <c r="IYE2" s="133"/>
      <c r="IYF2" s="133"/>
      <c r="IYG2" s="133"/>
      <c r="IYH2" s="133"/>
      <c r="IYI2" s="133"/>
      <c r="IYJ2" s="133"/>
      <c r="IYK2" s="133"/>
      <c r="IYL2" s="133"/>
      <c r="IYM2" s="133"/>
      <c r="IYN2" s="133"/>
      <c r="IYO2" s="133"/>
      <c r="IYP2" s="133"/>
      <c r="IYQ2" s="133"/>
      <c r="IYR2" s="133"/>
      <c r="IYS2" s="133"/>
      <c r="IYT2" s="133"/>
      <c r="IYU2" s="133"/>
      <c r="IYV2" s="133"/>
      <c r="IYW2" s="133"/>
      <c r="IYX2" s="133"/>
      <c r="IYY2" s="133"/>
      <c r="IYZ2" s="133"/>
      <c r="IZA2" s="133"/>
      <c r="IZB2" s="133"/>
      <c r="IZC2" s="133"/>
      <c r="IZD2" s="133"/>
      <c r="IZE2" s="133"/>
      <c r="IZF2" s="133"/>
      <c r="IZG2" s="133"/>
      <c r="IZH2" s="133"/>
      <c r="IZI2" s="133"/>
      <c r="IZJ2" s="133"/>
      <c r="IZK2" s="133"/>
      <c r="IZL2" s="133"/>
      <c r="IZM2" s="133"/>
      <c r="IZN2" s="133"/>
      <c r="IZO2" s="133"/>
      <c r="IZP2" s="133"/>
      <c r="IZQ2" s="133"/>
      <c r="IZR2" s="133"/>
      <c r="IZS2" s="133"/>
      <c r="IZT2" s="133"/>
      <c r="IZU2" s="133"/>
      <c r="IZV2" s="133"/>
      <c r="IZW2" s="133"/>
      <c r="IZX2" s="133"/>
      <c r="IZY2" s="133"/>
      <c r="IZZ2" s="133"/>
      <c r="JAA2" s="133"/>
      <c r="JAB2" s="133"/>
      <c r="JAC2" s="133"/>
      <c r="JAD2" s="133"/>
      <c r="JAE2" s="133"/>
      <c r="JAF2" s="133"/>
      <c r="JAG2" s="133"/>
      <c r="JAH2" s="133"/>
      <c r="JAI2" s="133"/>
      <c r="JAJ2" s="133"/>
      <c r="JAK2" s="133"/>
      <c r="JAL2" s="133"/>
      <c r="JAM2" s="133"/>
      <c r="JAN2" s="133"/>
      <c r="JAO2" s="133"/>
      <c r="JAP2" s="133"/>
      <c r="JAQ2" s="133"/>
      <c r="JAR2" s="133"/>
      <c r="JAS2" s="133"/>
      <c r="JAT2" s="133"/>
      <c r="JAU2" s="133"/>
      <c r="JAV2" s="133"/>
      <c r="JAW2" s="133"/>
      <c r="JAX2" s="133"/>
      <c r="JAY2" s="133"/>
      <c r="JAZ2" s="133"/>
      <c r="JBA2" s="133"/>
      <c r="JBB2" s="133"/>
      <c r="JBC2" s="133"/>
      <c r="JBD2" s="133"/>
      <c r="JBE2" s="133"/>
      <c r="JBF2" s="133"/>
      <c r="JBG2" s="133"/>
      <c r="JBH2" s="133"/>
      <c r="JBI2" s="133"/>
      <c r="JBJ2" s="133"/>
      <c r="JBK2" s="133"/>
      <c r="JBL2" s="133"/>
      <c r="JBM2" s="133"/>
      <c r="JBN2" s="133"/>
      <c r="JBO2" s="133"/>
      <c r="JBP2" s="133"/>
      <c r="JBQ2" s="133"/>
      <c r="JBR2" s="133"/>
      <c r="JBS2" s="133"/>
      <c r="JBT2" s="133"/>
      <c r="JBU2" s="133"/>
      <c r="JBV2" s="133"/>
      <c r="JBW2" s="133"/>
      <c r="JBX2" s="133"/>
      <c r="JBY2" s="133"/>
      <c r="JBZ2" s="133"/>
      <c r="JCA2" s="133"/>
      <c r="JCB2" s="133"/>
      <c r="JCC2" s="133"/>
      <c r="JCD2" s="133"/>
      <c r="JCE2" s="133"/>
      <c r="JCF2" s="133"/>
      <c r="JCG2" s="133"/>
      <c r="JCH2" s="133"/>
      <c r="JCI2" s="133"/>
      <c r="JCJ2" s="133"/>
      <c r="JCK2" s="133"/>
      <c r="JCL2" s="133"/>
      <c r="JCM2" s="133"/>
      <c r="JCN2" s="133"/>
      <c r="JCO2" s="133"/>
      <c r="JCP2" s="133"/>
      <c r="JCQ2" s="133"/>
      <c r="JCR2" s="133"/>
      <c r="JCS2" s="133"/>
      <c r="JCT2" s="133"/>
      <c r="JCU2" s="133"/>
      <c r="JCV2" s="133"/>
      <c r="JCW2" s="133"/>
      <c r="JCX2" s="133"/>
      <c r="JCY2" s="133"/>
      <c r="JCZ2" s="133"/>
      <c r="JDA2" s="133"/>
      <c r="JDB2" s="133"/>
      <c r="JDC2" s="133"/>
      <c r="JDD2" s="133"/>
      <c r="JDE2" s="133"/>
      <c r="JDF2" s="133"/>
      <c r="JDG2" s="133"/>
      <c r="JDH2" s="133"/>
      <c r="JDI2" s="133"/>
      <c r="JDJ2" s="133"/>
      <c r="JDK2" s="133"/>
      <c r="JDL2" s="133"/>
      <c r="JDM2" s="133"/>
      <c r="JDN2" s="133"/>
      <c r="JDO2" s="133"/>
      <c r="JDP2" s="133"/>
      <c r="JDQ2" s="133"/>
      <c r="JDR2" s="133"/>
      <c r="JDS2" s="133"/>
      <c r="JDT2" s="133"/>
      <c r="JDU2" s="133"/>
      <c r="JDV2" s="133"/>
      <c r="JDW2" s="133"/>
      <c r="JDX2" s="133"/>
      <c r="JDY2" s="133"/>
      <c r="JDZ2" s="133"/>
      <c r="JEA2" s="133"/>
      <c r="JEB2" s="133"/>
      <c r="JEC2" s="133"/>
      <c r="JED2" s="133"/>
      <c r="JEE2" s="133"/>
      <c r="JEF2" s="133"/>
      <c r="JEG2" s="133"/>
      <c r="JEH2" s="133"/>
      <c r="JEI2" s="133"/>
      <c r="JEJ2" s="133"/>
      <c r="JEK2" s="133"/>
      <c r="JEL2" s="133"/>
      <c r="JEM2" s="133"/>
      <c r="JEN2" s="133"/>
      <c r="JEO2" s="133"/>
      <c r="JEP2" s="133"/>
      <c r="JEQ2" s="133"/>
      <c r="JER2" s="133"/>
      <c r="JES2" s="133"/>
      <c r="JET2" s="133"/>
      <c r="JEU2" s="133"/>
      <c r="JEV2" s="133"/>
      <c r="JEW2" s="133"/>
      <c r="JEX2" s="133"/>
      <c r="JEY2" s="133"/>
      <c r="JEZ2" s="133"/>
      <c r="JFA2" s="133"/>
      <c r="JFB2" s="133"/>
      <c r="JFC2" s="133"/>
      <c r="JFD2" s="133"/>
      <c r="JFE2" s="133"/>
      <c r="JFF2" s="133"/>
      <c r="JFG2" s="133"/>
      <c r="JFH2" s="133"/>
      <c r="JFI2" s="133"/>
      <c r="JFJ2" s="133"/>
      <c r="JFK2" s="133"/>
      <c r="JFL2" s="133"/>
      <c r="JFM2" s="133"/>
      <c r="JFN2" s="133"/>
      <c r="JFO2" s="133"/>
      <c r="JFP2" s="133"/>
      <c r="JFQ2" s="133"/>
      <c r="JFR2" s="133"/>
      <c r="JFS2" s="133"/>
      <c r="JFT2" s="133"/>
      <c r="JFU2" s="133"/>
      <c r="JFV2" s="133"/>
      <c r="JFW2" s="133"/>
      <c r="JFX2" s="133"/>
      <c r="JFY2" s="133"/>
      <c r="JFZ2" s="133"/>
      <c r="JGA2" s="133"/>
      <c r="JGB2" s="133"/>
      <c r="JGC2" s="133"/>
      <c r="JGD2" s="133"/>
      <c r="JGE2" s="133"/>
      <c r="JGF2" s="133"/>
      <c r="JGG2" s="133"/>
      <c r="JGH2" s="133"/>
      <c r="JGI2" s="133"/>
      <c r="JGJ2" s="133"/>
      <c r="JGK2" s="133"/>
      <c r="JGL2" s="133"/>
      <c r="JGM2" s="133"/>
      <c r="JGN2" s="133"/>
      <c r="JGO2" s="133"/>
      <c r="JGP2" s="133"/>
      <c r="JGQ2" s="133"/>
      <c r="JGR2" s="133"/>
      <c r="JGS2" s="133"/>
      <c r="JGT2" s="133"/>
      <c r="JGU2" s="133"/>
      <c r="JGV2" s="133"/>
      <c r="JGW2" s="133"/>
      <c r="JGX2" s="133"/>
      <c r="JGY2" s="133"/>
      <c r="JGZ2" s="133"/>
      <c r="JHA2" s="133"/>
      <c r="JHB2" s="133"/>
      <c r="JHC2" s="133"/>
      <c r="JHD2" s="133"/>
      <c r="JHE2" s="133"/>
      <c r="JHF2" s="133"/>
      <c r="JHG2" s="133"/>
      <c r="JHH2" s="133"/>
      <c r="JHI2" s="133"/>
      <c r="JHJ2" s="133"/>
      <c r="JHK2" s="133"/>
      <c r="JHL2" s="133"/>
      <c r="JHM2" s="133"/>
      <c r="JHN2" s="133"/>
      <c r="JHO2" s="133"/>
      <c r="JHP2" s="133"/>
      <c r="JHQ2" s="133"/>
      <c r="JHR2" s="133"/>
      <c r="JHS2" s="133"/>
      <c r="JHT2" s="133"/>
      <c r="JHU2" s="133"/>
      <c r="JHV2" s="133"/>
      <c r="JHW2" s="133"/>
      <c r="JHX2" s="133"/>
      <c r="JHY2" s="133"/>
      <c r="JHZ2" s="133"/>
      <c r="JIA2" s="133"/>
      <c r="JIB2" s="133"/>
      <c r="JIC2" s="133"/>
      <c r="JID2" s="133"/>
      <c r="JIE2" s="133"/>
      <c r="JIF2" s="133"/>
      <c r="JIG2" s="133"/>
      <c r="JIH2" s="133"/>
      <c r="JII2" s="133"/>
      <c r="JIJ2" s="133"/>
      <c r="JIK2" s="133"/>
      <c r="JIL2" s="133"/>
      <c r="JIM2" s="133"/>
      <c r="JIN2" s="133"/>
      <c r="JIO2" s="133"/>
      <c r="JIP2" s="133"/>
      <c r="JIQ2" s="133"/>
      <c r="JIR2" s="133"/>
      <c r="JIS2" s="133"/>
      <c r="JIT2" s="133"/>
      <c r="JIU2" s="133"/>
      <c r="JIV2" s="133"/>
      <c r="JIW2" s="133"/>
      <c r="JIX2" s="133"/>
      <c r="JIY2" s="133"/>
      <c r="JIZ2" s="133"/>
      <c r="JJA2" s="133"/>
      <c r="JJB2" s="133"/>
      <c r="JJC2" s="133"/>
      <c r="JJD2" s="133"/>
      <c r="JJE2" s="133"/>
      <c r="JJF2" s="133"/>
      <c r="JJG2" s="133"/>
      <c r="JJH2" s="133"/>
      <c r="JJI2" s="133"/>
      <c r="JJJ2" s="133"/>
      <c r="JJK2" s="133"/>
      <c r="JJL2" s="133"/>
      <c r="JJM2" s="133"/>
      <c r="JJN2" s="133"/>
      <c r="JJO2" s="133"/>
      <c r="JJP2" s="133"/>
      <c r="JJQ2" s="133"/>
      <c r="JJR2" s="133"/>
      <c r="JJS2" s="133"/>
      <c r="JJT2" s="133"/>
      <c r="JJU2" s="133"/>
      <c r="JJV2" s="133"/>
      <c r="JJW2" s="133"/>
      <c r="JJX2" s="133"/>
      <c r="JJY2" s="133"/>
      <c r="JJZ2" s="133"/>
      <c r="JKA2" s="133"/>
      <c r="JKB2" s="133"/>
      <c r="JKC2" s="133"/>
      <c r="JKD2" s="133"/>
      <c r="JKE2" s="133"/>
      <c r="JKF2" s="133"/>
      <c r="JKG2" s="133"/>
      <c r="JKH2" s="133"/>
      <c r="JKI2" s="133"/>
      <c r="JKJ2" s="133"/>
      <c r="JKK2" s="133"/>
      <c r="JKL2" s="133"/>
      <c r="JKM2" s="133"/>
      <c r="JKN2" s="133"/>
      <c r="JKO2" s="133"/>
      <c r="JKP2" s="133"/>
      <c r="JKQ2" s="133"/>
      <c r="JKR2" s="133"/>
      <c r="JKS2" s="133"/>
      <c r="JKT2" s="133"/>
      <c r="JKU2" s="133"/>
      <c r="JKV2" s="133"/>
      <c r="JKW2" s="133"/>
      <c r="JKX2" s="133"/>
      <c r="JKY2" s="133"/>
      <c r="JKZ2" s="133"/>
      <c r="JLA2" s="133"/>
      <c r="JLB2" s="133"/>
      <c r="JLC2" s="133"/>
      <c r="JLD2" s="133"/>
      <c r="JLE2" s="133"/>
      <c r="JLF2" s="133"/>
      <c r="JLG2" s="133"/>
      <c r="JLH2" s="133"/>
      <c r="JLI2" s="133"/>
      <c r="JLJ2" s="133"/>
      <c r="JLK2" s="133"/>
      <c r="JLL2" s="133"/>
      <c r="JLM2" s="133"/>
      <c r="JLN2" s="133"/>
      <c r="JLO2" s="133"/>
      <c r="JLP2" s="133"/>
      <c r="JLQ2" s="133"/>
      <c r="JLR2" s="133"/>
      <c r="JLS2" s="133"/>
      <c r="JLT2" s="133"/>
      <c r="JLU2" s="133"/>
      <c r="JLV2" s="133"/>
      <c r="JLW2" s="133"/>
      <c r="JLX2" s="133"/>
      <c r="JLY2" s="133"/>
      <c r="JLZ2" s="133"/>
      <c r="JMA2" s="133"/>
      <c r="JMB2" s="133"/>
      <c r="JMC2" s="133"/>
      <c r="JMD2" s="133"/>
      <c r="JME2" s="133"/>
      <c r="JMF2" s="133"/>
      <c r="JMG2" s="133"/>
      <c r="JMH2" s="133"/>
      <c r="JMI2" s="133"/>
      <c r="JMJ2" s="133"/>
      <c r="JMK2" s="133"/>
      <c r="JML2" s="133"/>
      <c r="JMM2" s="133"/>
      <c r="JMN2" s="133"/>
      <c r="JMO2" s="133"/>
      <c r="JMP2" s="133"/>
      <c r="JMQ2" s="133"/>
      <c r="JMR2" s="133"/>
      <c r="JMS2" s="133"/>
      <c r="JMT2" s="133"/>
      <c r="JMU2" s="133"/>
      <c r="JMV2" s="133"/>
      <c r="JMW2" s="133"/>
      <c r="JMX2" s="133"/>
      <c r="JMY2" s="133"/>
      <c r="JMZ2" s="133"/>
      <c r="JNA2" s="133"/>
      <c r="JNB2" s="133"/>
      <c r="JNC2" s="133"/>
      <c r="JND2" s="133"/>
      <c r="JNE2" s="133"/>
      <c r="JNF2" s="133"/>
      <c r="JNG2" s="133"/>
      <c r="JNH2" s="133"/>
      <c r="JNI2" s="133"/>
      <c r="JNJ2" s="133"/>
      <c r="JNK2" s="133"/>
      <c r="JNL2" s="133"/>
      <c r="JNM2" s="133"/>
      <c r="JNN2" s="133"/>
      <c r="JNO2" s="133"/>
      <c r="JNP2" s="133"/>
      <c r="JNQ2" s="133"/>
      <c r="JNR2" s="133"/>
      <c r="JNS2" s="133"/>
      <c r="JNT2" s="133"/>
      <c r="JNU2" s="133"/>
      <c r="JNV2" s="133"/>
      <c r="JNW2" s="133"/>
      <c r="JNX2" s="133"/>
      <c r="JNY2" s="133"/>
      <c r="JNZ2" s="133"/>
      <c r="JOA2" s="133"/>
      <c r="JOB2" s="133"/>
      <c r="JOC2" s="133"/>
      <c r="JOD2" s="133"/>
      <c r="JOE2" s="133"/>
      <c r="JOF2" s="133"/>
      <c r="JOG2" s="133"/>
      <c r="JOH2" s="133"/>
      <c r="JOI2" s="133"/>
      <c r="JOJ2" s="133"/>
      <c r="JOK2" s="133"/>
      <c r="JOL2" s="133"/>
      <c r="JOM2" s="133"/>
      <c r="JON2" s="133"/>
      <c r="JOO2" s="133"/>
      <c r="JOP2" s="133"/>
      <c r="JOQ2" s="133"/>
      <c r="JOR2" s="133"/>
      <c r="JOS2" s="133"/>
      <c r="JOT2" s="133"/>
      <c r="JOU2" s="133"/>
      <c r="JOV2" s="133"/>
      <c r="JOW2" s="133"/>
      <c r="JOX2" s="133"/>
      <c r="JOY2" s="133"/>
      <c r="JOZ2" s="133"/>
      <c r="JPA2" s="133"/>
      <c r="JPB2" s="133"/>
      <c r="JPC2" s="133"/>
      <c r="JPD2" s="133"/>
      <c r="JPE2" s="133"/>
      <c r="JPF2" s="133"/>
      <c r="JPG2" s="133"/>
      <c r="JPH2" s="133"/>
      <c r="JPI2" s="133"/>
      <c r="JPJ2" s="133"/>
      <c r="JPK2" s="133"/>
      <c r="JPL2" s="133"/>
      <c r="JPM2" s="133"/>
      <c r="JPN2" s="133"/>
      <c r="JPO2" s="133"/>
      <c r="JPP2" s="133"/>
      <c r="JPQ2" s="133"/>
      <c r="JPR2" s="133"/>
      <c r="JPS2" s="133"/>
      <c r="JPT2" s="133"/>
      <c r="JPU2" s="133"/>
      <c r="JPV2" s="133"/>
      <c r="JPW2" s="133"/>
      <c r="JPX2" s="133"/>
      <c r="JPY2" s="133"/>
      <c r="JPZ2" s="133"/>
      <c r="JQA2" s="133"/>
      <c r="JQB2" s="133"/>
      <c r="JQC2" s="133"/>
      <c r="JQD2" s="133"/>
      <c r="JQE2" s="133"/>
      <c r="JQF2" s="133"/>
      <c r="JQG2" s="133"/>
      <c r="JQH2" s="133"/>
      <c r="JQI2" s="133"/>
      <c r="JQJ2" s="133"/>
      <c r="JQK2" s="133"/>
      <c r="JQL2" s="133"/>
      <c r="JQM2" s="133"/>
      <c r="JQN2" s="133"/>
      <c r="JQO2" s="133"/>
      <c r="JQP2" s="133"/>
      <c r="JQQ2" s="133"/>
      <c r="JQR2" s="133"/>
      <c r="JQS2" s="133"/>
      <c r="JQT2" s="133"/>
      <c r="JQU2" s="133"/>
      <c r="JQV2" s="133"/>
      <c r="JQW2" s="133"/>
      <c r="JQX2" s="133"/>
      <c r="JQY2" s="133"/>
      <c r="JQZ2" s="133"/>
      <c r="JRA2" s="133"/>
      <c r="JRB2" s="133"/>
      <c r="JRC2" s="133"/>
      <c r="JRD2" s="133"/>
      <c r="JRE2" s="133"/>
      <c r="JRF2" s="133"/>
      <c r="JRG2" s="133"/>
      <c r="JRH2" s="133"/>
      <c r="JRI2" s="133"/>
      <c r="JRJ2" s="133"/>
      <c r="JRK2" s="133"/>
      <c r="JRL2" s="133"/>
      <c r="JRM2" s="133"/>
      <c r="JRN2" s="133"/>
      <c r="JRO2" s="133"/>
      <c r="JRP2" s="133"/>
      <c r="JRQ2" s="133"/>
      <c r="JRR2" s="133"/>
      <c r="JRS2" s="133"/>
      <c r="JRT2" s="133"/>
      <c r="JRU2" s="133"/>
      <c r="JRV2" s="133"/>
      <c r="JRW2" s="133"/>
      <c r="JRX2" s="133"/>
      <c r="JRY2" s="133"/>
      <c r="JRZ2" s="133"/>
      <c r="JSA2" s="133"/>
      <c r="JSB2" s="133"/>
      <c r="JSC2" s="133"/>
      <c r="JSD2" s="133"/>
      <c r="JSE2" s="133"/>
      <c r="JSF2" s="133"/>
      <c r="JSG2" s="133"/>
      <c r="JSH2" s="133"/>
      <c r="JSI2" s="133"/>
      <c r="JSJ2" s="133"/>
      <c r="JSK2" s="133"/>
      <c r="JSL2" s="133"/>
      <c r="JSM2" s="133"/>
      <c r="JSN2" s="133"/>
      <c r="JSO2" s="133"/>
      <c r="JSP2" s="133"/>
      <c r="JSQ2" s="133"/>
      <c r="JSR2" s="133"/>
      <c r="JSS2" s="133"/>
      <c r="JST2" s="133"/>
      <c r="JSU2" s="133"/>
      <c r="JSV2" s="133"/>
      <c r="JSW2" s="133"/>
      <c r="JSX2" s="133"/>
      <c r="JSY2" s="133"/>
      <c r="JSZ2" s="133"/>
      <c r="JTA2" s="133"/>
      <c r="JTB2" s="133"/>
      <c r="JTC2" s="133"/>
      <c r="JTD2" s="133"/>
      <c r="JTE2" s="133"/>
      <c r="JTF2" s="133"/>
      <c r="JTG2" s="133"/>
      <c r="JTH2" s="133"/>
      <c r="JTI2" s="133"/>
      <c r="JTJ2" s="133"/>
      <c r="JTK2" s="133"/>
      <c r="JTL2" s="133"/>
      <c r="JTM2" s="133"/>
      <c r="JTN2" s="133"/>
      <c r="JTO2" s="133"/>
      <c r="JTP2" s="133"/>
      <c r="JTQ2" s="133"/>
      <c r="JTR2" s="133"/>
      <c r="JTS2" s="133"/>
      <c r="JTT2" s="133"/>
      <c r="JTU2" s="133"/>
      <c r="JTV2" s="133"/>
      <c r="JTW2" s="133"/>
      <c r="JTX2" s="133"/>
      <c r="JTY2" s="133"/>
      <c r="JTZ2" s="133"/>
      <c r="JUA2" s="133"/>
      <c r="JUB2" s="133"/>
      <c r="JUC2" s="133"/>
      <c r="JUD2" s="133"/>
      <c r="JUE2" s="133"/>
      <c r="JUF2" s="133"/>
      <c r="JUG2" s="133"/>
      <c r="JUH2" s="133"/>
      <c r="JUI2" s="133"/>
      <c r="JUJ2" s="133"/>
      <c r="JUK2" s="133"/>
      <c r="JUL2" s="133"/>
      <c r="JUM2" s="133"/>
      <c r="JUN2" s="133"/>
      <c r="JUO2" s="133"/>
      <c r="JUP2" s="133"/>
      <c r="JUQ2" s="133"/>
      <c r="JUR2" s="133"/>
      <c r="JUS2" s="133"/>
      <c r="JUT2" s="133"/>
      <c r="JUU2" s="133"/>
      <c r="JUV2" s="133"/>
      <c r="JUW2" s="133"/>
      <c r="JUX2" s="133"/>
      <c r="JUY2" s="133"/>
      <c r="JUZ2" s="133"/>
      <c r="JVA2" s="133"/>
      <c r="JVB2" s="133"/>
      <c r="JVC2" s="133"/>
      <c r="JVD2" s="133"/>
      <c r="JVE2" s="133"/>
      <c r="JVF2" s="133"/>
      <c r="JVG2" s="133"/>
      <c r="JVH2" s="133"/>
      <c r="JVI2" s="133"/>
      <c r="JVJ2" s="133"/>
      <c r="JVK2" s="133"/>
      <c r="JVL2" s="133"/>
      <c r="JVM2" s="133"/>
      <c r="JVN2" s="133"/>
      <c r="JVO2" s="133"/>
      <c r="JVP2" s="133"/>
      <c r="JVQ2" s="133"/>
      <c r="JVR2" s="133"/>
      <c r="JVS2" s="133"/>
      <c r="JVT2" s="133"/>
      <c r="JVU2" s="133"/>
      <c r="JVV2" s="133"/>
      <c r="JVW2" s="133"/>
      <c r="JVX2" s="133"/>
      <c r="JVY2" s="133"/>
      <c r="JVZ2" s="133"/>
      <c r="JWA2" s="133"/>
      <c r="JWB2" s="133"/>
      <c r="JWC2" s="133"/>
      <c r="JWD2" s="133"/>
      <c r="JWE2" s="133"/>
      <c r="JWF2" s="133"/>
      <c r="JWG2" s="133"/>
      <c r="JWH2" s="133"/>
      <c r="JWI2" s="133"/>
      <c r="JWJ2" s="133"/>
      <c r="JWK2" s="133"/>
      <c r="JWL2" s="133"/>
      <c r="JWM2" s="133"/>
      <c r="JWN2" s="133"/>
      <c r="JWO2" s="133"/>
      <c r="JWP2" s="133"/>
      <c r="JWQ2" s="133"/>
      <c r="JWR2" s="133"/>
      <c r="JWS2" s="133"/>
      <c r="JWT2" s="133"/>
      <c r="JWU2" s="133"/>
      <c r="JWV2" s="133"/>
      <c r="JWW2" s="133"/>
      <c r="JWX2" s="133"/>
      <c r="JWY2" s="133"/>
      <c r="JWZ2" s="133"/>
      <c r="JXA2" s="133"/>
      <c r="JXB2" s="133"/>
      <c r="JXC2" s="133"/>
      <c r="JXD2" s="133"/>
      <c r="JXE2" s="133"/>
      <c r="JXF2" s="133"/>
      <c r="JXG2" s="133"/>
      <c r="JXH2" s="133"/>
      <c r="JXI2" s="133"/>
      <c r="JXJ2" s="133"/>
      <c r="JXK2" s="133"/>
      <c r="JXL2" s="133"/>
      <c r="JXM2" s="133"/>
      <c r="JXN2" s="133"/>
      <c r="JXO2" s="133"/>
      <c r="JXP2" s="133"/>
      <c r="JXQ2" s="133"/>
      <c r="JXR2" s="133"/>
      <c r="JXS2" s="133"/>
      <c r="JXT2" s="133"/>
      <c r="JXU2" s="133"/>
      <c r="JXV2" s="133"/>
      <c r="JXW2" s="133"/>
      <c r="JXX2" s="133"/>
      <c r="JXY2" s="133"/>
      <c r="JXZ2" s="133"/>
      <c r="JYA2" s="133"/>
      <c r="JYB2" s="133"/>
      <c r="JYC2" s="133"/>
      <c r="JYD2" s="133"/>
      <c r="JYE2" s="133"/>
      <c r="JYF2" s="133"/>
      <c r="JYG2" s="133"/>
      <c r="JYH2" s="133"/>
      <c r="JYI2" s="133"/>
      <c r="JYJ2" s="133"/>
      <c r="JYK2" s="133"/>
      <c r="JYL2" s="133"/>
      <c r="JYM2" s="133"/>
      <c r="JYN2" s="133"/>
      <c r="JYO2" s="133"/>
      <c r="JYP2" s="133"/>
      <c r="JYQ2" s="133"/>
      <c r="JYR2" s="133"/>
      <c r="JYS2" s="133"/>
      <c r="JYT2" s="133"/>
      <c r="JYU2" s="133"/>
      <c r="JYV2" s="133"/>
      <c r="JYW2" s="133"/>
      <c r="JYX2" s="133"/>
      <c r="JYY2" s="133"/>
      <c r="JYZ2" s="133"/>
      <c r="JZA2" s="133"/>
      <c r="JZB2" s="133"/>
      <c r="JZC2" s="133"/>
      <c r="JZD2" s="133"/>
      <c r="JZE2" s="133"/>
      <c r="JZF2" s="133"/>
      <c r="JZG2" s="133"/>
      <c r="JZH2" s="133"/>
      <c r="JZI2" s="133"/>
      <c r="JZJ2" s="133"/>
      <c r="JZK2" s="133"/>
      <c r="JZL2" s="133"/>
      <c r="JZM2" s="133"/>
      <c r="JZN2" s="133"/>
      <c r="JZO2" s="133"/>
      <c r="JZP2" s="133"/>
      <c r="JZQ2" s="133"/>
      <c r="JZR2" s="133"/>
      <c r="JZS2" s="133"/>
      <c r="JZT2" s="133"/>
      <c r="JZU2" s="133"/>
      <c r="JZV2" s="133"/>
      <c r="JZW2" s="133"/>
      <c r="JZX2" s="133"/>
      <c r="JZY2" s="133"/>
      <c r="JZZ2" s="133"/>
      <c r="KAA2" s="133"/>
      <c r="KAB2" s="133"/>
      <c r="KAC2" s="133"/>
      <c r="KAD2" s="133"/>
      <c r="KAE2" s="133"/>
      <c r="KAF2" s="133"/>
      <c r="KAG2" s="133"/>
      <c r="KAH2" s="133"/>
      <c r="KAI2" s="133"/>
      <c r="KAJ2" s="133"/>
      <c r="KAK2" s="133"/>
      <c r="KAL2" s="133"/>
      <c r="KAM2" s="133"/>
      <c r="KAN2" s="133"/>
      <c r="KAO2" s="133"/>
      <c r="KAP2" s="133"/>
      <c r="KAQ2" s="133"/>
      <c r="KAR2" s="133"/>
      <c r="KAS2" s="133"/>
      <c r="KAT2" s="133"/>
      <c r="KAU2" s="133"/>
      <c r="KAV2" s="133"/>
      <c r="KAW2" s="133"/>
      <c r="KAX2" s="133"/>
      <c r="KAY2" s="133"/>
      <c r="KAZ2" s="133"/>
      <c r="KBA2" s="133"/>
      <c r="KBB2" s="133"/>
      <c r="KBC2" s="133"/>
      <c r="KBD2" s="133"/>
      <c r="KBE2" s="133"/>
      <c r="KBF2" s="133"/>
      <c r="KBG2" s="133"/>
      <c r="KBH2" s="133"/>
      <c r="KBI2" s="133"/>
      <c r="KBJ2" s="133"/>
      <c r="KBK2" s="133"/>
      <c r="KBL2" s="133"/>
      <c r="KBM2" s="133"/>
      <c r="KBN2" s="133"/>
      <c r="KBO2" s="133"/>
      <c r="KBP2" s="133"/>
      <c r="KBQ2" s="133"/>
      <c r="KBR2" s="133"/>
      <c r="KBS2" s="133"/>
      <c r="KBT2" s="133"/>
      <c r="KBU2" s="133"/>
      <c r="KBV2" s="133"/>
      <c r="KBW2" s="133"/>
      <c r="KBX2" s="133"/>
      <c r="KBY2" s="133"/>
      <c r="KBZ2" s="133"/>
      <c r="KCA2" s="133"/>
      <c r="KCB2" s="133"/>
      <c r="KCC2" s="133"/>
      <c r="KCD2" s="133"/>
      <c r="KCE2" s="133"/>
      <c r="KCF2" s="133"/>
      <c r="KCG2" s="133"/>
      <c r="KCH2" s="133"/>
      <c r="KCI2" s="133"/>
      <c r="KCJ2" s="133"/>
      <c r="KCK2" s="133"/>
      <c r="KCL2" s="133"/>
      <c r="KCM2" s="133"/>
      <c r="KCN2" s="133"/>
      <c r="KCO2" s="133"/>
      <c r="KCP2" s="133"/>
      <c r="KCQ2" s="133"/>
      <c r="KCR2" s="133"/>
      <c r="KCS2" s="133"/>
      <c r="KCT2" s="133"/>
      <c r="KCU2" s="133"/>
      <c r="KCV2" s="133"/>
      <c r="KCW2" s="133"/>
      <c r="KCX2" s="133"/>
      <c r="KCY2" s="133"/>
      <c r="KCZ2" s="133"/>
      <c r="KDA2" s="133"/>
      <c r="KDB2" s="133"/>
      <c r="KDC2" s="133"/>
      <c r="KDD2" s="133"/>
      <c r="KDE2" s="133"/>
      <c r="KDF2" s="133"/>
      <c r="KDG2" s="133"/>
      <c r="KDH2" s="133"/>
      <c r="KDI2" s="133"/>
      <c r="KDJ2" s="133"/>
      <c r="KDK2" s="133"/>
      <c r="KDL2" s="133"/>
      <c r="KDM2" s="133"/>
      <c r="KDN2" s="133"/>
      <c r="KDO2" s="133"/>
      <c r="KDP2" s="133"/>
      <c r="KDQ2" s="133"/>
      <c r="KDR2" s="133"/>
      <c r="KDS2" s="133"/>
      <c r="KDT2" s="133"/>
      <c r="KDU2" s="133"/>
      <c r="KDV2" s="133"/>
      <c r="KDW2" s="133"/>
      <c r="KDX2" s="133"/>
      <c r="KDY2" s="133"/>
      <c r="KDZ2" s="133"/>
      <c r="KEA2" s="133"/>
      <c r="KEB2" s="133"/>
      <c r="KEC2" s="133"/>
      <c r="KED2" s="133"/>
      <c r="KEE2" s="133"/>
      <c r="KEF2" s="133"/>
      <c r="KEG2" s="133"/>
      <c r="KEH2" s="133"/>
      <c r="KEI2" s="133"/>
      <c r="KEJ2" s="133"/>
      <c r="KEK2" s="133"/>
      <c r="KEL2" s="133"/>
      <c r="KEM2" s="133"/>
      <c r="KEN2" s="133"/>
      <c r="KEO2" s="133"/>
      <c r="KEP2" s="133"/>
      <c r="KEQ2" s="133"/>
      <c r="KER2" s="133"/>
      <c r="KES2" s="133"/>
      <c r="KET2" s="133"/>
      <c r="KEU2" s="133"/>
      <c r="KEV2" s="133"/>
      <c r="KEW2" s="133"/>
      <c r="KEX2" s="133"/>
      <c r="KEY2" s="133"/>
      <c r="KEZ2" s="133"/>
      <c r="KFA2" s="133"/>
      <c r="KFB2" s="133"/>
      <c r="KFC2" s="133"/>
      <c r="KFD2" s="133"/>
      <c r="KFE2" s="133"/>
      <c r="KFF2" s="133"/>
      <c r="KFG2" s="133"/>
      <c r="KFH2" s="133"/>
      <c r="KFI2" s="133"/>
      <c r="KFJ2" s="133"/>
      <c r="KFK2" s="133"/>
      <c r="KFL2" s="133"/>
      <c r="KFM2" s="133"/>
      <c r="KFN2" s="133"/>
      <c r="KFO2" s="133"/>
      <c r="KFP2" s="133"/>
      <c r="KFQ2" s="133"/>
      <c r="KFR2" s="133"/>
      <c r="KFS2" s="133"/>
      <c r="KFT2" s="133"/>
      <c r="KFU2" s="133"/>
      <c r="KFV2" s="133"/>
      <c r="KFW2" s="133"/>
      <c r="KFX2" s="133"/>
      <c r="KFY2" s="133"/>
      <c r="KFZ2" s="133"/>
      <c r="KGA2" s="133"/>
      <c r="KGB2" s="133"/>
      <c r="KGC2" s="133"/>
      <c r="KGD2" s="133"/>
      <c r="KGE2" s="133"/>
      <c r="KGF2" s="133"/>
      <c r="KGG2" s="133"/>
      <c r="KGH2" s="133"/>
      <c r="KGI2" s="133"/>
      <c r="KGJ2" s="133"/>
      <c r="KGK2" s="133"/>
      <c r="KGL2" s="133"/>
      <c r="KGM2" s="133"/>
      <c r="KGN2" s="133"/>
      <c r="KGO2" s="133"/>
      <c r="KGP2" s="133"/>
      <c r="KGQ2" s="133"/>
      <c r="KGR2" s="133"/>
      <c r="KGS2" s="133"/>
      <c r="KGT2" s="133"/>
      <c r="KGU2" s="133"/>
      <c r="KGV2" s="133"/>
      <c r="KGW2" s="133"/>
      <c r="KGX2" s="133"/>
      <c r="KGY2" s="133"/>
      <c r="KGZ2" s="133"/>
      <c r="KHA2" s="133"/>
      <c r="KHB2" s="133"/>
      <c r="KHC2" s="133"/>
      <c r="KHD2" s="133"/>
      <c r="KHE2" s="133"/>
      <c r="KHF2" s="133"/>
      <c r="KHG2" s="133"/>
      <c r="KHH2" s="133"/>
      <c r="KHI2" s="133"/>
      <c r="KHJ2" s="133"/>
      <c r="KHK2" s="133"/>
      <c r="KHL2" s="133"/>
      <c r="KHM2" s="133"/>
      <c r="KHN2" s="133"/>
      <c r="KHO2" s="133"/>
      <c r="KHP2" s="133"/>
      <c r="KHQ2" s="133"/>
      <c r="KHR2" s="133"/>
      <c r="KHS2" s="133"/>
      <c r="KHT2" s="133"/>
      <c r="KHU2" s="133"/>
      <c r="KHV2" s="133"/>
      <c r="KHW2" s="133"/>
      <c r="KHX2" s="133"/>
      <c r="KHY2" s="133"/>
      <c r="KHZ2" s="133"/>
      <c r="KIA2" s="133"/>
      <c r="KIB2" s="133"/>
      <c r="KIC2" s="133"/>
      <c r="KID2" s="133"/>
      <c r="KIE2" s="133"/>
      <c r="KIF2" s="133"/>
      <c r="KIG2" s="133"/>
      <c r="KIH2" s="133"/>
      <c r="KII2" s="133"/>
      <c r="KIJ2" s="133"/>
      <c r="KIK2" s="133"/>
      <c r="KIL2" s="133"/>
      <c r="KIM2" s="133"/>
      <c r="KIN2" s="133"/>
      <c r="KIO2" s="133"/>
      <c r="KIP2" s="133"/>
      <c r="KIQ2" s="133"/>
      <c r="KIR2" s="133"/>
      <c r="KIS2" s="133"/>
      <c r="KIT2" s="133"/>
      <c r="KIU2" s="133"/>
      <c r="KIV2" s="133"/>
      <c r="KIW2" s="133"/>
      <c r="KIX2" s="133"/>
      <c r="KIY2" s="133"/>
      <c r="KIZ2" s="133"/>
      <c r="KJA2" s="133"/>
      <c r="KJB2" s="133"/>
      <c r="KJC2" s="133"/>
      <c r="KJD2" s="133"/>
      <c r="KJE2" s="133"/>
      <c r="KJF2" s="133"/>
      <c r="KJG2" s="133"/>
      <c r="KJH2" s="133"/>
      <c r="KJI2" s="133"/>
      <c r="KJJ2" s="133"/>
      <c r="KJK2" s="133"/>
      <c r="KJL2" s="133"/>
      <c r="KJM2" s="133"/>
      <c r="KJN2" s="133"/>
      <c r="KJO2" s="133"/>
      <c r="KJP2" s="133"/>
      <c r="KJQ2" s="133"/>
      <c r="KJR2" s="133"/>
      <c r="KJS2" s="133"/>
      <c r="KJT2" s="133"/>
      <c r="KJU2" s="133"/>
      <c r="KJV2" s="133"/>
      <c r="KJW2" s="133"/>
      <c r="KJX2" s="133"/>
      <c r="KJY2" s="133"/>
      <c r="KJZ2" s="133"/>
      <c r="KKA2" s="133"/>
      <c r="KKB2" s="133"/>
      <c r="KKC2" s="133"/>
      <c r="KKD2" s="133"/>
      <c r="KKE2" s="133"/>
      <c r="KKF2" s="133"/>
      <c r="KKG2" s="133"/>
      <c r="KKH2" s="133"/>
      <c r="KKI2" s="133"/>
      <c r="KKJ2" s="133"/>
      <c r="KKK2" s="133"/>
      <c r="KKL2" s="133"/>
      <c r="KKM2" s="133"/>
      <c r="KKN2" s="133"/>
      <c r="KKO2" s="133"/>
      <c r="KKP2" s="133"/>
      <c r="KKQ2" s="133"/>
      <c r="KKR2" s="133"/>
      <c r="KKS2" s="133"/>
      <c r="KKT2" s="133"/>
      <c r="KKU2" s="133"/>
      <c r="KKV2" s="133"/>
      <c r="KKW2" s="133"/>
      <c r="KKX2" s="133"/>
      <c r="KKY2" s="133"/>
      <c r="KKZ2" s="133"/>
      <c r="KLA2" s="133"/>
      <c r="KLB2" s="133"/>
      <c r="KLC2" s="133"/>
      <c r="KLD2" s="133"/>
      <c r="KLE2" s="133"/>
      <c r="KLF2" s="133"/>
      <c r="KLG2" s="133"/>
      <c r="KLH2" s="133"/>
      <c r="KLI2" s="133"/>
      <c r="KLJ2" s="133"/>
      <c r="KLK2" s="133"/>
      <c r="KLL2" s="133"/>
      <c r="KLM2" s="133"/>
      <c r="KLN2" s="133"/>
      <c r="KLO2" s="133"/>
      <c r="KLP2" s="133"/>
      <c r="KLQ2" s="133"/>
      <c r="KLR2" s="133"/>
      <c r="KLS2" s="133"/>
      <c r="KLT2" s="133"/>
      <c r="KLU2" s="133"/>
      <c r="KLV2" s="133"/>
      <c r="KLW2" s="133"/>
      <c r="KLX2" s="133"/>
      <c r="KLY2" s="133"/>
      <c r="KLZ2" s="133"/>
      <c r="KMA2" s="133"/>
      <c r="KMB2" s="133"/>
      <c r="KMC2" s="133"/>
      <c r="KMD2" s="133"/>
      <c r="KME2" s="133"/>
      <c r="KMF2" s="133"/>
      <c r="KMG2" s="133"/>
      <c r="KMH2" s="133"/>
      <c r="KMI2" s="133"/>
      <c r="KMJ2" s="133"/>
      <c r="KMK2" s="133"/>
      <c r="KML2" s="133"/>
      <c r="KMM2" s="133"/>
      <c r="KMN2" s="133"/>
      <c r="KMO2" s="133"/>
      <c r="KMP2" s="133"/>
      <c r="KMQ2" s="133"/>
      <c r="KMR2" s="133"/>
      <c r="KMS2" s="133"/>
      <c r="KMT2" s="133"/>
      <c r="KMU2" s="133"/>
      <c r="KMV2" s="133"/>
      <c r="KMW2" s="133"/>
      <c r="KMX2" s="133"/>
      <c r="KMY2" s="133"/>
      <c r="KMZ2" s="133"/>
      <c r="KNA2" s="133"/>
      <c r="KNB2" s="133"/>
      <c r="KNC2" s="133"/>
      <c r="KND2" s="133"/>
      <c r="KNE2" s="133"/>
      <c r="KNF2" s="133"/>
      <c r="KNG2" s="133"/>
      <c r="KNH2" s="133"/>
      <c r="KNI2" s="133"/>
      <c r="KNJ2" s="133"/>
      <c r="KNK2" s="133"/>
      <c r="KNL2" s="133"/>
      <c r="KNM2" s="133"/>
      <c r="KNN2" s="133"/>
      <c r="KNO2" s="133"/>
      <c r="KNP2" s="133"/>
      <c r="KNQ2" s="133"/>
      <c r="KNR2" s="133"/>
      <c r="KNS2" s="133"/>
      <c r="KNT2" s="133"/>
      <c r="KNU2" s="133"/>
      <c r="KNV2" s="133"/>
      <c r="KNW2" s="133"/>
      <c r="KNX2" s="133"/>
      <c r="KNY2" s="133"/>
      <c r="KNZ2" s="133"/>
      <c r="KOA2" s="133"/>
      <c r="KOB2" s="133"/>
      <c r="KOC2" s="133"/>
      <c r="KOD2" s="133"/>
      <c r="KOE2" s="133"/>
      <c r="KOF2" s="133"/>
      <c r="KOG2" s="133"/>
      <c r="KOH2" s="133"/>
      <c r="KOI2" s="133"/>
      <c r="KOJ2" s="133"/>
      <c r="KOK2" s="133"/>
      <c r="KOL2" s="133"/>
      <c r="KOM2" s="133"/>
      <c r="KON2" s="133"/>
      <c r="KOO2" s="133"/>
      <c r="KOP2" s="133"/>
      <c r="KOQ2" s="133"/>
      <c r="KOR2" s="133"/>
      <c r="KOS2" s="133"/>
      <c r="KOT2" s="133"/>
      <c r="KOU2" s="133"/>
      <c r="KOV2" s="133"/>
      <c r="KOW2" s="133"/>
      <c r="KOX2" s="133"/>
      <c r="KOY2" s="133"/>
      <c r="KOZ2" s="133"/>
      <c r="KPA2" s="133"/>
      <c r="KPB2" s="133"/>
      <c r="KPC2" s="133"/>
      <c r="KPD2" s="133"/>
      <c r="KPE2" s="133"/>
      <c r="KPF2" s="133"/>
      <c r="KPG2" s="133"/>
      <c r="KPH2" s="133"/>
      <c r="KPI2" s="133"/>
      <c r="KPJ2" s="133"/>
      <c r="KPK2" s="133"/>
      <c r="KPL2" s="133"/>
      <c r="KPM2" s="133"/>
      <c r="KPN2" s="133"/>
      <c r="KPO2" s="133"/>
      <c r="KPP2" s="133"/>
      <c r="KPQ2" s="133"/>
      <c r="KPR2" s="133"/>
      <c r="KPS2" s="133"/>
      <c r="KPT2" s="133"/>
      <c r="KPU2" s="133"/>
      <c r="KPV2" s="133"/>
      <c r="KPW2" s="133"/>
      <c r="KPX2" s="133"/>
      <c r="KPY2" s="133"/>
      <c r="KPZ2" s="133"/>
      <c r="KQA2" s="133"/>
      <c r="KQB2" s="133"/>
      <c r="KQC2" s="133"/>
      <c r="KQD2" s="133"/>
      <c r="KQE2" s="133"/>
      <c r="KQF2" s="133"/>
      <c r="KQG2" s="133"/>
      <c r="KQH2" s="133"/>
      <c r="KQI2" s="133"/>
      <c r="KQJ2" s="133"/>
      <c r="KQK2" s="133"/>
      <c r="KQL2" s="133"/>
      <c r="KQM2" s="133"/>
      <c r="KQN2" s="133"/>
      <c r="KQO2" s="133"/>
      <c r="KQP2" s="133"/>
      <c r="KQQ2" s="133"/>
      <c r="KQR2" s="133"/>
      <c r="KQS2" s="133"/>
      <c r="KQT2" s="133"/>
      <c r="KQU2" s="133"/>
      <c r="KQV2" s="133"/>
      <c r="KQW2" s="133"/>
      <c r="KQX2" s="133"/>
      <c r="KQY2" s="133"/>
      <c r="KQZ2" s="133"/>
      <c r="KRA2" s="133"/>
      <c r="KRB2" s="133"/>
      <c r="KRC2" s="133"/>
      <c r="KRD2" s="133"/>
      <c r="KRE2" s="133"/>
      <c r="KRF2" s="133"/>
      <c r="KRG2" s="133"/>
      <c r="KRH2" s="133"/>
      <c r="KRI2" s="133"/>
      <c r="KRJ2" s="133"/>
      <c r="KRK2" s="133"/>
      <c r="KRL2" s="133"/>
      <c r="KRM2" s="133"/>
      <c r="KRN2" s="133"/>
      <c r="KRO2" s="133"/>
      <c r="KRP2" s="133"/>
      <c r="KRQ2" s="133"/>
      <c r="KRR2" s="133"/>
      <c r="KRS2" s="133"/>
      <c r="KRT2" s="133"/>
      <c r="KRU2" s="133"/>
      <c r="KRV2" s="133"/>
      <c r="KRW2" s="133"/>
      <c r="KRX2" s="133"/>
      <c r="KRY2" s="133"/>
      <c r="KRZ2" s="133"/>
      <c r="KSA2" s="133"/>
      <c r="KSB2" s="133"/>
      <c r="KSC2" s="133"/>
      <c r="KSD2" s="133"/>
      <c r="KSE2" s="133"/>
      <c r="KSF2" s="133"/>
      <c r="KSG2" s="133"/>
      <c r="KSH2" s="133"/>
      <c r="KSI2" s="133"/>
      <c r="KSJ2" s="133"/>
      <c r="KSK2" s="133"/>
      <c r="KSL2" s="133"/>
      <c r="KSM2" s="133"/>
      <c r="KSN2" s="133"/>
      <c r="KSO2" s="133"/>
      <c r="KSP2" s="133"/>
      <c r="KSQ2" s="133"/>
      <c r="KSR2" s="133"/>
      <c r="KSS2" s="133"/>
      <c r="KST2" s="133"/>
      <c r="KSU2" s="133"/>
      <c r="KSV2" s="133"/>
      <c r="KSW2" s="133"/>
      <c r="KSX2" s="133"/>
      <c r="KSY2" s="133"/>
      <c r="KSZ2" s="133"/>
      <c r="KTA2" s="133"/>
      <c r="KTB2" s="133"/>
      <c r="KTC2" s="133"/>
      <c r="KTD2" s="133"/>
      <c r="KTE2" s="133"/>
      <c r="KTF2" s="133"/>
      <c r="KTG2" s="133"/>
      <c r="KTH2" s="133"/>
      <c r="KTI2" s="133"/>
      <c r="KTJ2" s="133"/>
      <c r="KTK2" s="133"/>
      <c r="KTL2" s="133"/>
      <c r="KTM2" s="133"/>
      <c r="KTN2" s="133"/>
      <c r="KTO2" s="133"/>
      <c r="KTP2" s="133"/>
      <c r="KTQ2" s="133"/>
      <c r="KTR2" s="133"/>
      <c r="KTS2" s="133"/>
      <c r="KTT2" s="133"/>
      <c r="KTU2" s="133"/>
      <c r="KTV2" s="133"/>
      <c r="KTW2" s="133"/>
      <c r="KTX2" s="133"/>
      <c r="KTY2" s="133"/>
      <c r="KTZ2" s="133"/>
      <c r="KUA2" s="133"/>
      <c r="KUB2" s="133"/>
      <c r="KUC2" s="133"/>
      <c r="KUD2" s="133"/>
      <c r="KUE2" s="133"/>
      <c r="KUF2" s="133"/>
      <c r="KUG2" s="133"/>
      <c r="KUH2" s="133"/>
      <c r="KUI2" s="133"/>
      <c r="KUJ2" s="133"/>
      <c r="KUK2" s="133"/>
      <c r="KUL2" s="133"/>
      <c r="KUM2" s="133"/>
      <c r="KUN2" s="133"/>
      <c r="KUO2" s="133"/>
      <c r="KUP2" s="133"/>
      <c r="KUQ2" s="133"/>
      <c r="KUR2" s="133"/>
      <c r="KUS2" s="133"/>
      <c r="KUT2" s="133"/>
      <c r="KUU2" s="133"/>
      <c r="KUV2" s="133"/>
      <c r="KUW2" s="133"/>
      <c r="KUX2" s="133"/>
      <c r="KUY2" s="133"/>
      <c r="KUZ2" s="133"/>
      <c r="KVA2" s="133"/>
      <c r="KVB2" s="133"/>
      <c r="KVC2" s="133"/>
      <c r="KVD2" s="133"/>
      <c r="KVE2" s="133"/>
      <c r="KVF2" s="133"/>
      <c r="KVG2" s="133"/>
      <c r="KVH2" s="133"/>
      <c r="KVI2" s="133"/>
      <c r="KVJ2" s="133"/>
      <c r="KVK2" s="133"/>
      <c r="KVL2" s="133"/>
      <c r="KVM2" s="133"/>
      <c r="KVN2" s="133"/>
      <c r="KVO2" s="133"/>
      <c r="KVP2" s="133"/>
      <c r="KVQ2" s="133"/>
      <c r="KVR2" s="133"/>
      <c r="KVS2" s="133"/>
      <c r="KVT2" s="133"/>
      <c r="KVU2" s="133"/>
      <c r="KVV2" s="133"/>
      <c r="KVW2" s="133"/>
      <c r="KVX2" s="133"/>
      <c r="KVY2" s="133"/>
      <c r="KVZ2" s="133"/>
      <c r="KWA2" s="133"/>
      <c r="KWB2" s="133"/>
      <c r="KWC2" s="133"/>
      <c r="KWD2" s="133"/>
      <c r="KWE2" s="133"/>
      <c r="KWF2" s="133"/>
      <c r="KWG2" s="133"/>
      <c r="KWH2" s="133"/>
      <c r="KWI2" s="133"/>
      <c r="KWJ2" s="133"/>
      <c r="KWK2" s="133"/>
      <c r="KWL2" s="133"/>
      <c r="KWM2" s="133"/>
      <c r="KWN2" s="133"/>
      <c r="KWO2" s="133"/>
      <c r="KWP2" s="133"/>
      <c r="KWQ2" s="133"/>
      <c r="KWR2" s="133"/>
      <c r="KWS2" s="133"/>
      <c r="KWT2" s="133"/>
      <c r="KWU2" s="133"/>
      <c r="KWV2" s="133"/>
      <c r="KWW2" s="133"/>
      <c r="KWX2" s="133"/>
      <c r="KWY2" s="133"/>
      <c r="KWZ2" s="133"/>
      <c r="KXA2" s="133"/>
      <c r="KXB2" s="133"/>
      <c r="KXC2" s="133"/>
      <c r="KXD2" s="133"/>
      <c r="KXE2" s="133"/>
      <c r="KXF2" s="133"/>
      <c r="KXG2" s="133"/>
      <c r="KXH2" s="133"/>
      <c r="KXI2" s="133"/>
      <c r="KXJ2" s="133"/>
      <c r="KXK2" s="133"/>
      <c r="KXL2" s="133"/>
      <c r="KXM2" s="133"/>
      <c r="KXN2" s="133"/>
      <c r="KXO2" s="133"/>
      <c r="KXP2" s="133"/>
      <c r="KXQ2" s="133"/>
      <c r="KXR2" s="133"/>
      <c r="KXS2" s="133"/>
      <c r="KXT2" s="133"/>
      <c r="KXU2" s="133"/>
      <c r="KXV2" s="133"/>
      <c r="KXW2" s="133"/>
      <c r="KXX2" s="133"/>
      <c r="KXY2" s="133"/>
      <c r="KXZ2" s="133"/>
      <c r="KYA2" s="133"/>
      <c r="KYB2" s="133"/>
      <c r="KYC2" s="133"/>
      <c r="KYD2" s="133"/>
      <c r="KYE2" s="133"/>
      <c r="KYF2" s="133"/>
      <c r="KYG2" s="133"/>
      <c r="KYH2" s="133"/>
      <c r="KYI2" s="133"/>
      <c r="KYJ2" s="133"/>
      <c r="KYK2" s="133"/>
      <c r="KYL2" s="133"/>
      <c r="KYM2" s="133"/>
      <c r="KYN2" s="133"/>
      <c r="KYO2" s="133"/>
      <c r="KYP2" s="133"/>
      <c r="KYQ2" s="133"/>
      <c r="KYR2" s="133"/>
      <c r="KYS2" s="133"/>
      <c r="KYT2" s="133"/>
      <c r="KYU2" s="133"/>
      <c r="KYV2" s="133"/>
      <c r="KYW2" s="133"/>
      <c r="KYX2" s="133"/>
      <c r="KYY2" s="133"/>
      <c r="KYZ2" s="133"/>
      <c r="KZA2" s="133"/>
      <c r="KZB2" s="133"/>
      <c r="KZC2" s="133"/>
      <c r="KZD2" s="133"/>
      <c r="KZE2" s="133"/>
      <c r="KZF2" s="133"/>
      <c r="KZG2" s="133"/>
      <c r="KZH2" s="133"/>
      <c r="KZI2" s="133"/>
      <c r="KZJ2" s="133"/>
      <c r="KZK2" s="133"/>
      <c r="KZL2" s="133"/>
      <c r="KZM2" s="133"/>
      <c r="KZN2" s="133"/>
      <c r="KZO2" s="133"/>
      <c r="KZP2" s="133"/>
      <c r="KZQ2" s="133"/>
      <c r="KZR2" s="133"/>
      <c r="KZS2" s="133"/>
      <c r="KZT2" s="133"/>
      <c r="KZU2" s="133"/>
      <c r="KZV2" s="133"/>
      <c r="KZW2" s="133"/>
      <c r="KZX2" s="133"/>
      <c r="KZY2" s="133"/>
      <c r="KZZ2" s="133"/>
      <c r="LAA2" s="133"/>
      <c r="LAB2" s="133"/>
      <c r="LAC2" s="133"/>
      <c r="LAD2" s="133"/>
      <c r="LAE2" s="133"/>
      <c r="LAF2" s="133"/>
      <c r="LAG2" s="133"/>
      <c r="LAH2" s="133"/>
      <c r="LAI2" s="133"/>
      <c r="LAJ2" s="133"/>
      <c r="LAK2" s="133"/>
      <c r="LAL2" s="133"/>
      <c r="LAM2" s="133"/>
      <c r="LAN2" s="133"/>
      <c r="LAO2" s="133"/>
      <c r="LAP2" s="133"/>
      <c r="LAQ2" s="133"/>
      <c r="LAR2" s="133"/>
      <c r="LAS2" s="133"/>
      <c r="LAT2" s="133"/>
      <c r="LAU2" s="133"/>
      <c r="LAV2" s="133"/>
      <c r="LAW2" s="133"/>
      <c r="LAX2" s="133"/>
      <c r="LAY2" s="133"/>
      <c r="LAZ2" s="133"/>
      <c r="LBA2" s="133"/>
      <c r="LBB2" s="133"/>
      <c r="LBC2" s="133"/>
      <c r="LBD2" s="133"/>
      <c r="LBE2" s="133"/>
      <c r="LBF2" s="133"/>
      <c r="LBG2" s="133"/>
      <c r="LBH2" s="133"/>
      <c r="LBI2" s="133"/>
      <c r="LBJ2" s="133"/>
      <c r="LBK2" s="133"/>
      <c r="LBL2" s="133"/>
      <c r="LBM2" s="133"/>
      <c r="LBN2" s="133"/>
      <c r="LBO2" s="133"/>
      <c r="LBP2" s="133"/>
      <c r="LBQ2" s="133"/>
      <c r="LBR2" s="133"/>
      <c r="LBS2" s="133"/>
      <c r="LBT2" s="133"/>
      <c r="LBU2" s="133"/>
      <c r="LBV2" s="133"/>
      <c r="LBW2" s="133"/>
      <c r="LBX2" s="133"/>
      <c r="LBY2" s="133"/>
      <c r="LBZ2" s="133"/>
      <c r="LCA2" s="133"/>
      <c r="LCB2" s="133"/>
      <c r="LCC2" s="133"/>
      <c r="LCD2" s="133"/>
      <c r="LCE2" s="133"/>
      <c r="LCF2" s="133"/>
      <c r="LCG2" s="133"/>
      <c r="LCH2" s="133"/>
      <c r="LCI2" s="133"/>
      <c r="LCJ2" s="133"/>
      <c r="LCK2" s="133"/>
      <c r="LCL2" s="133"/>
      <c r="LCM2" s="133"/>
      <c r="LCN2" s="133"/>
      <c r="LCO2" s="133"/>
      <c r="LCP2" s="133"/>
      <c r="LCQ2" s="133"/>
      <c r="LCR2" s="133"/>
      <c r="LCS2" s="133"/>
      <c r="LCT2" s="133"/>
      <c r="LCU2" s="133"/>
      <c r="LCV2" s="133"/>
      <c r="LCW2" s="133"/>
      <c r="LCX2" s="133"/>
      <c r="LCY2" s="133"/>
      <c r="LCZ2" s="133"/>
      <c r="LDA2" s="133"/>
      <c r="LDB2" s="133"/>
      <c r="LDC2" s="133"/>
      <c r="LDD2" s="133"/>
      <c r="LDE2" s="133"/>
      <c r="LDF2" s="133"/>
      <c r="LDG2" s="133"/>
      <c r="LDH2" s="133"/>
      <c r="LDI2" s="133"/>
      <c r="LDJ2" s="133"/>
      <c r="LDK2" s="133"/>
      <c r="LDL2" s="133"/>
      <c r="LDM2" s="133"/>
      <c r="LDN2" s="133"/>
      <c r="LDO2" s="133"/>
      <c r="LDP2" s="133"/>
      <c r="LDQ2" s="133"/>
      <c r="LDR2" s="133"/>
      <c r="LDS2" s="133"/>
      <c r="LDT2" s="133"/>
      <c r="LDU2" s="133"/>
      <c r="LDV2" s="133"/>
      <c r="LDW2" s="133"/>
      <c r="LDX2" s="133"/>
      <c r="LDY2" s="133"/>
      <c r="LDZ2" s="133"/>
      <c r="LEA2" s="133"/>
      <c r="LEB2" s="133"/>
      <c r="LEC2" s="133"/>
      <c r="LED2" s="133"/>
      <c r="LEE2" s="133"/>
      <c r="LEF2" s="133"/>
      <c r="LEG2" s="133"/>
      <c r="LEH2" s="133"/>
      <c r="LEI2" s="133"/>
      <c r="LEJ2" s="133"/>
      <c r="LEK2" s="133"/>
      <c r="LEL2" s="133"/>
      <c r="LEM2" s="133"/>
      <c r="LEN2" s="133"/>
      <c r="LEO2" s="133"/>
      <c r="LEP2" s="133"/>
      <c r="LEQ2" s="133"/>
      <c r="LER2" s="133"/>
      <c r="LES2" s="133"/>
      <c r="LET2" s="133"/>
      <c r="LEU2" s="133"/>
      <c r="LEV2" s="133"/>
      <c r="LEW2" s="133"/>
      <c r="LEX2" s="133"/>
      <c r="LEY2" s="133"/>
      <c r="LEZ2" s="133"/>
      <c r="LFA2" s="133"/>
      <c r="LFB2" s="133"/>
      <c r="LFC2" s="133"/>
      <c r="LFD2" s="133"/>
      <c r="LFE2" s="133"/>
      <c r="LFF2" s="133"/>
      <c r="LFG2" s="133"/>
      <c r="LFH2" s="133"/>
      <c r="LFI2" s="133"/>
      <c r="LFJ2" s="133"/>
      <c r="LFK2" s="133"/>
      <c r="LFL2" s="133"/>
      <c r="LFM2" s="133"/>
      <c r="LFN2" s="133"/>
      <c r="LFO2" s="133"/>
      <c r="LFP2" s="133"/>
      <c r="LFQ2" s="133"/>
      <c r="LFR2" s="133"/>
      <c r="LFS2" s="133"/>
      <c r="LFT2" s="133"/>
      <c r="LFU2" s="133"/>
      <c r="LFV2" s="133"/>
      <c r="LFW2" s="133"/>
      <c r="LFX2" s="133"/>
      <c r="LFY2" s="133"/>
      <c r="LFZ2" s="133"/>
      <c r="LGA2" s="133"/>
      <c r="LGB2" s="133"/>
      <c r="LGC2" s="133"/>
      <c r="LGD2" s="133"/>
      <c r="LGE2" s="133"/>
      <c r="LGF2" s="133"/>
      <c r="LGG2" s="133"/>
      <c r="LGH2" s="133"/>
      <c r="LGI2" s="133"/>
      <c r="LGJ2" s="133"/>
      <c r="LGK2" s="133"/>
      <c r="LGL2" s="133"/>
      <c r="LGM2" s="133"/>
      <c r="LGN2" s="133"/>
      <c r="LGO2" s="133"/>
      <c r="LGP2" s="133"/>
      <c r="LGQ2" s="133"/>
      <c r="LGR2" s="133"/>
      <c r="LGS2" s="133"/>
      <c r="LGT2" s="133"/>
      <c r="LGU2" s="133"/>
      <c r="LGV2" s="133"/>
      <c r="LGW2" s="133"/>
      <c r="LGX2" s="133"/>
      <c r="LGY2" s="133"/>
      <c r="LGZ2" s="133"/>
      <c r="LHA2" s="133"/>
      <c r="LHB2" s="133"/>
      <c r="LHC2" s="133"/>
      <c r="LHD2" s="133"/>
      <c r="LHE2" s="133"/>
      <c r="LHF2" s="133"/>
      <c r="LHG2" s="133"/>
      <c r="LHH2" s="133"/>
      <c r="LHI2" s="133"/>
      <c r="LHJ2" s="133"/>
      <c r="LHK2" s="133"/>
      <c r="LHL2" s="133"/>
      <c r="LHM2" s="133"/>
      <c r="LHN2" s="133"/>
      <c r="LHO2" s="133"/>
      <c r="LHP2" s="133"/>
      <c r="LHQ2" s="133"/>
      <c r="LHR2" s="133"/>
      <c r="LHS2" s="133"/>
      <c r="LHT2" s="133"/>
      <c r="LHU2" s="133"/>
      <c r="LHV2" s="133"/>
      <c r="LHW2" s="133"/>
      <c r="LHX2" s="133"/>
      <c r="LHY2" s="133"/>
      <c r="LHZ2" s="133"/>
      <c r="LIA2" s="133"/>
      <c r="LIB2" s="133"/>
      <c r="LIC2" s="133"/>
      <c r="LID2" s="133"/>
      <c r="LIE2" s="133"/>
      <c r="LIF2" s="133"/>
      <c r="LIG2" s="133"/>
      <c r="LIH2" s="133"/>
      <c r="LII2" s="133"/>
      <c r="LIJ2" s="133"/>
      <c r="LIK2" s="133"/>
      <c r="LIL2" s="133"/>
      <c r="LIM2" s="133"/>
      <c r="LIN2" s="133"/>
      <c r="LIO2" s="133"/>
      <c r="LIP2" s="133"/>
      <c r="LIQ2" s="133"/>
      <c r="LIR2" s="133"/>
      <c r="LIS2" s="133"/>
      <c r="LIT2" s="133"/>
      <c r="LIU2" s="133"/>
      <c r="LIV2" s="133"/>
      <c r="LIW2" s="133"/>
      <c r="LIX2" s="133"/>
      <c r="LIY2" s="133"/>
      <c r="LIZ2" s="133"/>
      <c r="LJA2" s="133"/>
      <c r="LJB2" s="133"/>
      <c r="LJC2" s="133"/>
      <c r="LJD2" s="133"/>
      <c r="LJE2" s="133"/>
      <c r="LJF2" s="133"/>
      <c r="LJG2" s="133"/>
      <c r="LJH2" s="133"/>
      <c r="LJI2" s="133"/>
      <c r="LJJ2" s="133"/>
      <c r="LJK2" s="133"/>
      <c r="LJL2" s="133"/>
      <c r="LJM2" s="133"/>
      <c r="LJN2" s="133"/>
      <c r="LJO2" s="133"/>
      <c r="LJP2" s="133"/>
      <c r="LJQ2" s="133"/>
      <c r="LJR2" s="133"/>
      <c r="LJS2" s="133"/>
      <c r="LJT2" s="133"/>
      <c r="LJU2" s="133"/>
      <c r="LJV2" s="133"/>
      <c r="LJW2" s="133"/>
      <c r="LJX2" s="133"/>
      <c r="LJY2" s="133"/>
      <c r="LJZ2" s="133"/>
      <c r="LKA2" s="133"/>
      <c r="LKB2" s="133"/>
      <c r="LKC2" s="133"/>
      <c r="LKD2" s="133"/>
      <c r="LKE2" s="133"/>
      <c r="LKF2" s="133"/>
      <c r="LKG2" s="133"/>
      <c r="LKH2" s="133"/>
      <c r="LKI2" s="133"/>
      <c r="LKJ2" s="133"/>
      <c r="LKK2" s="133"/>
      <c r="LKL2" s="133"/>
      <c r="LKM2" s="133"/>
      <c r="LKN2" s="133"/>
      <c r="LKO2" s="133"/>
      <c r="LKP2" s="133"/>
      <c r="LKQ2" s="133"/>
      <c r="LKR2" s="133"/>
      <c r="LKS2" s="133"/>
      <c r="LKT2" s="133"/>
      <c r="LKU2" s="133"/>
      <c r="LKV2" s="133"/>
      <c r="LKW2" s="133"/>
      <c r="LKX2" s="133"/>
      <c r="LKY2" s="133"/>
      <c r="LKZ2" s="133"/>
      <c r="LLA2" s="133"/>
      <c r="LLB2" s="133"/>
      <c r="LLC2" s="133"/>
      <c r="LLD2" s="133"/>
      <c r="LLE2" s="133"/>
      <c r="LLF2" s="133"/>
      <c r="LLG2" s="133"/>
      <c r="LLH2" s="133"/>
      <c r="LLI2" s="133"/>
      <c r="LLJ2" s="133"/>
      <c r="LLK2" s="133"/>
      <c r="LLL2" s="133"/>
      <c r="LLM2" s="133"/>
      <c r="LLN2" s="133"/>
      <c r="LLO2" s="133"/>
      <c r="LLP2" s="133"/>
      <c r="LLQ2" s="133"/>
      <c r="LLR2" s="133"/>
      <c r="LLS2" s="133"/>
      <c r="LLT2" s="133"/>
      <c r="LLU2" s="133"/>
      <c r="LLV2" s="133"/>
      <c r="LLW2" s="133"/>
      <c r="LLX2" s="133"/>
      <c r="LLY2" s="133"/>
      <c r="LLZ2" s="133"/>
      <c r="LMA2" s="133"/>
      <c r="LMB2" s="133"/>
      <c r="LMC2" s="133"/>
      <c r="LMD2" s="133"/>
      <c r="LME2" s="133"/>
      <c r="LMF2" s="133"/>
      <c r="LMG2" s="133"/>
      <c r="LMH2" s="133"/>
      <c r="LMI2" s="133"/>
      <c r="LMJ2" s="133"/>
      <c r="LMK2" s="133"/>
      <c r="LML2" s="133"/>
      <c r="LMM2" s="133"/>
      <c r="LMN2" s="133"/>
      <c r="LMO2" s="133"/>
      <c r="LMP2" s="133"/>
      <c r="LMQ2" s="133"/>
      <c r="LMR2" s="133"/>
      <c r="LMS2" s="133"/>
      <c r="LMT2" s="133"/>
      <c r="LMU2" s="133"/>
      <c r="LMV2" s="133"/>
      <c r="LMW2" s="133"/>
      <c r="LMX2" s="133"/>
      <c r="LMY2" s="133"/>
      <c r="LMZ2" s="133"/>
      <c r="LNA2" s="133"/>
      <c r="LNB2" s="133"/>
      <c r="LNC2" s="133"/>
      <c r="LND2" s="133"/>
      <c r="LNE2" s="133"/>
      <c r="LNF2" s="133"/>
      <c r="LNG2" s="133"/>
      <c r="LNH2" s="133"/>
      <c r="LNI2" s="133"/>
      <c r="LNJ2" s="133"/>
      <c r="LNK2" s="133"/>
      <c r="LNL2" s="133"/>
      <c r="LNM2" s="133"/>
      <c r="LNN2" s="133"/>
      <c r="LNO2" s="133"/>
      <c r="LNP2" s="133"/>
      <c r="LNQ2" s="133"/>
      <c r="LNR2" s="133"/>
      <c r="LNS2" s="133"/>
      <c r="LNT2" s="133"/>
      <c r="LNU2" s="133"/>
      <c r="LNV2" s="133"/>
      <c r="LNW2" s="133"/>
      <c r="LNX2" s="133"/>
      <c r="LNY2" s="133"/>
      <c r="LNZ2" s="133"/>
      <c r="LOA2" s="133"/>
      <c r="LOB2" s="133"/>
      <c r="LOC2" s="133"/>
      <c r="LOD2" s="133"/>
      <c r="LOE2" s="133"/>
      <c r="LOF2" s="133"/>
      <c r="LOG2" s="133"/>
      <c r="LOH2" s="133"/>
      <c r="LOI2" s="133"/>
      <c r="LOJ2" s="133"/>
      <c r="LOK2" s="133"/>
      <c r="LOL2" s="133"/>
      <c r="LOM2" s="133"/>
      <c r="LON2" s="133"/>
      <c r="LOO2" s="133"/>
      <c r="LOP2" s="133"/>
      <c r="LOQ2" s="133"/>
      <c r="LOR2" s="133"/>
      <c r="LOS2" s="133"/>
      <c r="LOT2" s="133"/>
      <c r="LOU2" s="133"/>
      <c r="LOV2" s="133"/>
      <c r="LOW2" s="133"/>
      <c r="LOX2" s="133"/>
      <c r="LOY2" s="133"/>
      <c r="LOZ2" s="133"/>
      <c r="LPA2" s="133"/>
      <c r="LPB2" s="133"/>
      <c r="LPC2" s="133"/>
      <c r="LPD2" s="133"/>
      <c r="LPE2" s="133"/>
      <c r="LPF2" s="133"/>
      <c r="LPG2" s="133"/>
      <c r="LPH2" s="133"/>
      <c r="LPI2" s="133"/>
      <c r="LPJ2" s="133"/>
      <c r="LPK2" s="133"/>
      <c r="LPL2" s="133"/>
      <c r="LPM2" s="133"/>
      <c r="LPN2" s="133"/>
      <c r="LPO2" s="133"/>
      <c r="LPP2" s="133"/>
      <c r="LPQ2" s="133"/>
      <c r="LPR2" s="133"/>
      <c r="LPS2" s="133"/>
      <c r="LPT2" s="133"/>
      <c r="LPU2" s="133"/>
      <c r="LPV2" s="133"/>
      <c r="LPW2" s="133"/>
      <c r="LPX2" s="133"/>
      <c r="LPY2" s="133"/>
      <c r="LPZ2" s="133"/>
      <c r="LQA2" s="133"/>
      <c r="LQB2" s="133"/>
      <c r="LQC2" s="133"/>
      <c r="LQD2" s="133"/>
      <c r="LQE2" s="133"/>
      <c r="LQF2" s="133"/>
      <c r="LQG2" s="133"/>
      <c r="LQH2" s="133"/>
      <c r="LQI2" s="133"/>
      <c r="LQJ2" s="133"/>
      <c r="LQK2" s="133"/>
      <c r="LQL2" s="133"/>
      <c r="LQM2" s="133"/>
      <c r="LQN2" s="133"/>
      <c r="LQO2" s="133"/>
      <c r="LQP2" s="133"/>
      <c r="LQQ2" s="133"/>
      <c r="LQR2" s="133"/>
      <c r="LQS2" s="133"/>
      <c r="LQT2" s="133"/>
      <c r="LQU2" s="133"/>
      <c r="LQV2" s="133"/>
      <c r="LQW2" s="133"/>
      <c r="LQX2" s="133"/>
      <c r="LQY2" s="133"/>
      <c r="LQZ2" s="133"/>
      <c r="LRA2" s="133"/>
      <c r="LRB2" s="133"/>
      <c r="LRC2" s="133"/>
      <c r="LRD2" s="133"/>
      <c r="LRE2" s="133"/>
      <c r="LRF2" s="133"/>
      <c r="LRG2" s="133"/>
      <c r="LRH2" s="133"/>
      <c r="LRI2" s="133"/>
      <c r="LRJ2" s="133"/>
      <c r="LRK2" s="133"/>
      <c r="LRL2" s="133"/>
      <c r="LRM2" s="133"/>
      <c r="LRN2" s="133"/>
      <c r="LRO2" s="133"/>
      <c r="LRP2" s="133"/>
      <c r="LRQ2" s="133"/>
      <c r="LRR2" s="133"/>
      <c r="LRS2" s="133"/>
      <c r="LRT2" s="133"/>
      <c r="LRU2" s="133"/>
      <c r="LRV2" s="133"/>
      <c r="LRW2" s="133"/>
      <c r="LRX2" s="133"/>
      <c r="LRY2" s="133"/>
      <c r="LRZ2" s="133"/>
      <c r="LSA2" s="133"/>
      <c r="LSB2" s="133"/>
      <c r="LSC2" s="133"/>
      <c r="LSD2" s="133"/>
      <c r="LSE2" s="133"/>
      <c r="LSF2" s="133"/>
      <c r="LSG2" s="133"/>
      <c r="LSH2" s="133"/>
      <c r="LSI2" s="133"/>
      <c r="LSJ2" s="133"/>
      <c r="LSK2" s="133"/>
      <c r="LSL2" s="133"/>
      <c r="LSM2" s="133"/>
      <c r="LSN2" s="133"/>
      <c r="LSO2" s="133"/>
      <c r="LSP2" s="133"/>
      <c r="LSQ2" s="133"/>
      <c r="LSR2" s="133"/>
      <c r="LSS2" s="133"/>
      <c r="LST2" s="133"/>
      <c r="LSU2" s="133"/>
      <c r="LSV2" s="133"/>
      <c r="LSW2" s="133"/>
      <c r="LSX2" s="133"/>
      <c r="LSY2" s="133"/>
      <c r="LSZ2" s="133"/>
      <c r="LTA2" s="133"/>
      <c r="LTB2" s="133"/>
      <c r="LTC2" s="133"/>
      <c r="LTD2" s="133"/>
      <c r="LTE2" s="133"/>
      <c r="LTF2" s="133"/>
      <c r="LTG2" s="133"/>
      <c r="LTH2" s="133"/>
      <c r="LTI2" s="133"/>
      <c r="LTJ2" s="133"/>
      <c r="LTK2" s="133"/>
      <c r="LTL2" s="133"/>
      <c r="LTM2" s="133"/>
      <c r="LTN2" s="133"/>
      <c r="LTO2" s="133"/>
      <c r="LTP2" s="133"/>
      <c r="LTQ2" s="133"/>
      <c r="LTR2" s="133"/>
      <c r="LTS2" s="133"/>
      <c r="LTT2" s="133"/>
      <c r="LTU2" s="133"/>
      <c r="LTV2" s="133"/>
      <c r="LTW2" s="133"/>
      <c r="LTX2" s="133"/>
      <c r="LTY2" s="133"/>
      <c r="LTZ2" s="133"/>
      <c r="LUA2" s="133"/>
      <c r="LUB2" s="133"/>
      <c r="LUC2" s="133"/>
      <c r="LUD2" s="133"/>
      <c r="LUE2" s="133"/>
      <c r="LUF2" s="133"/>
      <c r="LUG2" s="133"/>
      <c r="LUH2" s="133"/>
      <c r="LUI2" s="133"/>
      <c r="LUJ2" s="133"/>
      <c r="LUK2" s="133"/>
      <c r="LUL2" s="133"/>
      <c r="LUM2" s="133"/>
      <c r="LUN2" s="133"/>
      <c r="LUO2" s="133"/>
      <c r="LUP2" s="133"/>
      <c r="LUQ2" s="133"/>
      <c r="LUR2" s="133"/>
      <c r="LUS2" s="133"/>
      <c r="LUT2" s="133"/>
      <c r="LUU2" s="133"/>
      <c r="LUV2" s="133"/>
      <c r="LUW2" s="133"/>
      <c r="LUX2" s="133"/>
      <c r="LUY2" s="133"/>
      <c r="LUZ2" s="133"/>
      <c r="LVA2" s="133"/>
      <c r="LVB2" s="133"/>
      <c r="LVC2" s="133"/>
      <c r="LVD2" s="133"/>
      <c r="LVE2" s="133"/>
      <c r="LVF2" s="133"/>
      <c r="LVG2" s="133"/>
      <c r="LVH2" s="133"/>
      <c r="LVI2" s="133"/>
      <c r="LVJ2" s="133"/>
      <c r="LVK2" s="133"/>
      <c r="LVL2" s="133"/>
      <c r="LVM2" s="133"/>
      <c r="LVN2" s="133"/>
      <c r="LVO2" s="133"/>
      <c r="LVP2" s="133"/>
      <c r="LVQ2" s="133"/>
      <c r="LVR2" s="133"/>
      <c r="LVS2" s="133"/>
      <c r="LVT2" s="133"/>
      <c r="LVU2" s="133"/>
      <c r="LVV2" s="133"/>
      <c r="LVW2" s="133"/>
      <c r="LVX2" s="133"/>
      <c r="LVY2" s="133"/>
      <c r="LVZ2" s="133"/>
      <c r="LWA2" s="133"/>
      <c r="LWB2" s="133"/>
      <c r="LWC2" s="133"/>
      <c r="LWD2" s="133"/>
      <c r="LWE2" s="133"/>
      <c r="LWF2" s="133"/>
      <c r="LWG2" s="133"/>
      <c r="LWH2" s="133"/>
      <c r="LWI2" s="133"/>
      <c r="LWJ2" s="133"/>
      <c r="LWK2" s="133"/>
      <c r="LWL2" s="133"/>
      <c r="LWM2" s="133"/>
      <c r="LWN2" s="133"/>
      <c r="LWO2" s="133"/>
      <c r="LWP2" s="133"/>
      <c r="LWQ2" s="133"/>
      <c r="LWR2" s="133"/>
      <c r="LWS2" s="133"/>
      <c r="LWT2" s="133"/>
      <c r="LWU2" s="133"/>
      <c r="LWV2" s="133"/>
      <c r="LWW2" s="133"/>
      <c r="LWX2" s="133"/>
      <c r="LWY2" s="133"/>
      <c r="LWZ2" s="133"/>
      <c r="LXA2" s="133"/>
      <c r="LXB2" s="133"/>
      <c r="LXC2" s="133"/>
      <c r="LXD2" s="133"/>
      <c r="LXE2" s="133"/>
      <c r="LXF2" s="133"/>
      <c r="LXG2" s="133"/>
      <c r="LXH2" s="133"/>
      <c r="LXI2" s="133"/>
      <c r="LXJ2" s="133"/>
      <c r="LXK2" s="133"/>
      <c r="LXL2" s="133"/>
      <c r="LXM2" s="133"/>
      <c r="LXN2" s="133"/>
      <c r="LXO2" s="133"/>
      <c r="LXP2" s="133"/>
      <c r="LXQ2" s="133"/>
      <c r="LXR2" s="133"/>
      <c r="LXS2" s="133"/>
      <c r="LXT2" s="133"/>
      <c r="LXU2" s="133"/>
      <c r="LXV2" s="133"/>
      <c r="LXW2" s="133"/>
      <c r="LXX2" s="133"/>
      <c r="LXY2" s="133"/>
      <c r="LXZ2" s="133"/>
      <c r="LYA2" s="133"/>
      <c r="LYB2" s="133"/>
      <c r="LYC2" s="133"/>
      <c r="LYD2" s="133"/>
      <c r="LYE2" s="133"/>
      <c r="LYF2" s="133"/>
      <c r="LYG2" s="133"/>
      <c r="LYH2" s="133"/>
      <c r="LYI2" s="133"/>
      <c r="LYJ2" s="133"/>
      <c r="LYK2" s="133"/>
      <c r="LYL2" s="133"/>
      <c r="LYM2" s="133"/>
      <c r="LYN2" s="133"/>
      <c r="LYO2" s="133"/>
      <c r="LYP2" s="133"/>
      <c r="LYQ2" s="133"/>
      <c r="LYR2" s="133"/>
      <c r="LYS2" s="133"/>
      <c r="LYT2" s="133"/>
      <c r="LYU2" s="133"/>
      <c r="LYV2" s="133"/>
      <c r="LYW2" s="133"/>
      <c r="LYX2" s="133"/>
      <c r="LYY2" s="133"/>
      <c r="LYZ2" s="133"/>
      <c r="LZA2" s="133"/>
      <c r="LZB2" s="133"/>
      <c r="LZC2" s="133"/>
      <c r="LZD2" s="133"/>
      <c r="LZE2" s="133"/>
      <c r="LZF2" s="133"/>
      <c r="LZG2" s="133"/>
      <c r="LZH2" s="133"/>
      <c r="LZI2" s="133"/>
      <c r="LZJ2" s="133"/>
      <c r="LZK2" s="133"/>
      <c r="LZL2" s="133"/>
      <c r="LZM2" s="133"/>
      <c r="LZN2" s="133"/>
      <c r="LZO2" s="133"/>
      <c r="LZP2" s="133"/>
      <c r="LZQ2" s="133"/>
      <c r="LZR2" s="133"/>
      <c r="LZS2" s="133"/>
      <c r="LZT2" s="133"/>
      <c r="LZU2" s="133"/>
      <c r="LZV2" s="133"/>
      <c r="LZW2" s="133"/>
      <c r="LZX2" s="133"/>
      <c r="LZY2" s="133"/>
      <c r="LZZ2" s="133"/>
      <c r="MAA2" s="133"/>
      <c r="MAB2" s="133"/>
      <c r="MAC2" s="133"/>
      <c r="MAD2" s="133"/>
      <c r="MAE2" s="133"/>
      <c r="MAF2" s="133"/>
      <c r="MAG2" s="133"/>
      <c r="MAH2" s="133"/>
      <c r="MAI2" s="133"/>
      <c r="MAJ2" s="133"/>
      <c r="MAK2" s="133"/>
      <c r="MAL2" s="133"/>
      <c r="MAM2" s="133"/>
      <c r="MAN2" s="133"/>
      <c r="MAO2" s="133"/>
      <c r="MAP2" s="133"/>
      <c r="MAQ2" s="133"/>
      <c r="MAR2" s="133"/>
      <c r="MAS2" s="133"/>
      <c r="MAT2" s="133"/>
      <c r="MAU2" s="133"/>
      <c r="MAV2" s="133"/>
      <c r="MAW2" s="133"/>
      <c r="MAX2" s="133"/>
      <c r="MAY2" s="133"/>
      <c r="MAZ2" s="133"/>
      <c r="MBA2" s="133"/>
      <c r="MBB2" s="133"/>
      <c r="MBC2" s="133"/>
      <c r="MBD2" s="133"/>
      <c r="MBE2" s="133"/>
      <c r="MBF2" s="133"/>
      <c r="MBG2" s="133"/>
      <c r="MBH2" s="133"/>
      <c r="MBI2" s="133"/>
      <c r="MBJ2" s="133"/>
      <c r="MBK2" s="133"/>
      <c r="MBL2" s="133"/>
      <c r="MBM2" s="133"/>
      <c r="MBN2" s="133"/>
      <c r="MBO2" s="133"/>
      <c r="MBP2" s="133"/>
      <c r="MBQ2" s="133"/>
      <c r="MBR2" s="133"/>
      <c r="MBS2" s="133"/>
      <c r="MBT2" s="133"/>
      <c r="MBU2" s="133"/>
      <c r="MBV2" s="133"/>
      <c r="MBW2" s="133"/>
      <c r="MBX2" s="133"/>
      <c r="MBY2" s="133"/>
      <c r="MBZ2" s="133"/>
      <c r="MCA2" s="133"/>
      <c r="MCB2" s="133"/>
      <c r="MCC2" s="133"/>
      <c r="MCD2" s="133"/>
      <c r="MCE2" s="133"/>
      <c r="MCF2" s="133"/>
      <c r="MCG2" s="133"/>
      <c r="MCH2" s="133"/>
      <c r="MCI2" s="133"/>
      <c r="MCJ2" s="133"/>
      <c r="MCK2" s="133"/>
      <c r="MCL2" s="133"/>
      <c r="MCM2" s="133"/>
      <c r="MCN2" s="133"/>
      <c r="MCO2" s="133"/>
      <c r="MCP2" s="133"/>
      <c r="MCQ2" s="133"/>
      <c r="MCR2" s="133"/>
      <c r="MCS2" s="133"/>
      <c r="MCT2" s="133"/>
      <c r="MCU2" s="133"/>
      <c r="MCV2" s="133"/>
      <c r="MCW2" s="133"/>
      <c r="MCX2" s="133"/>
      <c r="MCY2" s="133"/>
      <c r="MCZ2" s="133"/>
      <c r="MDA2" s="133"/>
      <c r="MDB2" s="133"/>
      <c r="MDC2" s="133"/>
      <c r="MDD2" s="133"/>
      <c r="MDE2" s="133"/>
      <c r="MDF2" s="133"/>
      <c r="MDG2" s="133"/>
      <c r="MDH2" s="133"/>
      <c r="MDI2" s="133"/>
      <c r="MDJ2" s="133"/>
      <c r="MDK2" s="133"/>
      <c r="MDL2" s="133"/>
      <c r="MDM2" s="133"/>
      <c r="MDN2" s="133"/>
      <c r="MDO2" s="133"/>
      <c r="MDP2" s="133"/>
      <c r="MDQ2" s="133"/>
      <c r="MDR2" s="133"/>
      <c r="MDS2" s="133"/>
      <c r="MDT2" s="133"/>
      <c r="MDU2" s="133"/>
      <c r="MDV2" s="133"/>
      <c r="MDW2" s="133"/>
      <c r="MDX2" s="133"/>
      <c r="MDY2" s="133"/>
      <c r="MDZ2" s="133"/>
      <c r="MEA2" s="133"/>
      <c r="MEB2" s="133"/>
      <c r="MEC2" s="133"/>
      <c r="MED2" s="133"/>
      <c r="MEE2" s="133"/>
      <c r="MEF2" s="133"/>
      <c r="MEG2" s="133"/>
      <c r="MEH2" s="133"/>
      <c r="MEI2" s="133"/>
      <c r="MEJ2" s="133"/>
      <c r="MEK2" s="133"/>
      <c r="MEL2" s="133"/>
      <c r="MEM2" s="133"/>
      <c r="MEN2" s="133"/>
      <c r="MEO2" s="133"/>
      <c r="MEP2" s="133"/>
      <c r="MEQ2" s="133"/>
      <c r="MER2" s="133"/>
      <c r="MES2" s="133"/>
      <c r="MET2" s="133"/>
      <c r="MEU2" s="133"/>
      <c r="MEV2" s="133"/>
      <c r="MEW2" s="133"/>
      <c r="MEX2" s="133"/>
      <c r="MEY2" s="133"/>
      <c r="MEZ2" s="133"/>
      <c r="MFA2" s="133"/>
      <c r="MFB2" s="133"/>
      <c r="MFC2" s="133"/>
      <c r="MFD2" s="133"/>
      <c r="MFE2" s="133"/>
      <c r="MFF2" s="133"/>
      <c r="MFG2" s="133"/>
      <c r="MFH2" s="133"/>
      <c r="MFI2" s="133"/>
      <c r="MFJ2" s="133"/>
      <c r="MFK2" s="133"/>
      <c r="MFL2" s="133"/>
      <c r="MFM2" s="133"/>
      <c r="MFN2" s="133"/>
      <c r="MFO2" s="133"/>
      <c r="MFP2" s="133"/>
      <c r="MFQ2" s="133"/>
      <c r="MFR2" s="133"/>
      <c r="MFS2" s="133"/>
      <c r="MFT2" s="133"/>
      <c r="MFU2" s="133"/>
      <c r="MFV2" s="133"/>
      <c r="MFW2" s="133"/>
      <c r="MFX2" s="133"/>
      <c r="MFY2" s="133"/>
      <c r="MFZ2" s="133"/>
      <c r="MGA2" s="133"/>
      <c r="MGB2" s="133"/>
      <c r="MGC2" s="133"/>
      <c r="MGD2" s="133"/>
      <c r="MGE2" s="133"/>
      <c r="MGF2" s="133"/>
      <c r="MGG2" s="133"/>
      <c r="MGH2" s="133"/>
      <c r="MGI2" s="133"/>
      <c r="MGJ2" s="133"/>
      <c r="MGK2" s="133"/>
      <c r="MGL2" s="133"/>
      <c r="MGM2" s="133"/>
      <c r="MGN2" s="133"/>
      <c r="MGO2" s="133"/>
      <c r="MGP2" s="133"/>
      <c r="MGQ2" s="133"/>
      <c r="MGR2" s="133"/>
      <c r="MGS2" s="133"/>
      <c r="MGT2" s="133"/>
      <c r="MGU2" s="133"/>
      <c r="MGV2" s="133"/>
      <c r="MGW2" s="133"/>
      <c r="MGX2" s="133"/>
      <c r="MGY2" s="133"/>
      <c r="MGZ2" s="133"/>
      <c r="MHA2" s="133"/>
      <c r="MHB2" s="133"/>
      <c r="MHC2" s="133"/>
      <c r="MHD2" s="133"/>
      <c r="MHE2" s="133"/>
      <c r="MHF2" s="133"/>
      <c r="MHG2" s="133"/>
      <c r="MHH2" s="133"/>
      <c r="MHI2" s="133"/>
      <c r="MHJ2" s="133"/>
      <c r="MHK2" s="133"/>
      <c r="MHL2" s="133"/>
      <c r="MHM2" s="133"/>
      <c r="MHN2" s="133"/>
      <c r="MHO2" s="133"/>
      <c r="MHP2" s="133"/>
      <c r="MHQ2" s="133"/>
      <c r="MHR2" s="133"/>
      <c r="MHS2" s="133"/>
      <c r="MHT2" s="133"/>
      <c r="MHU2" s="133"/>
      <c r="MHV2" s="133"/>
      <c r="MHW2" s="133"/>
      <c r="MHX2" s="133"/>
      <c r="MHY2" s="133"/>
      <c r="MHZ2" s="133"/>
      <c r="MIA2" s="133"/>
      <c r="MIB2" s="133"/>
      <c r="MIC2" s="133"/>
      <c r="MID2" s="133"/>
      <c r="MIE2" s="133"/>
      <c r="MIF2" s="133"/>
      <c r="MIG2" s="133"/>
      <c r="MIH2" s="133"/>
      <c r="MII2" s="133"/>
      <c r="MIJ2" s="133"/>
      <c r="MIK2" s="133"/>
      <c r="MIL2" s="133"/>
      <c r="MIM2" s="133"/>
      <c r="MIN2" s="133"/>
      <c r="MIO2" s="133"/>
      <c r="MIP2" s="133"/>
      <c r="MIQ2" s="133"/>
      <c r="MIR2" s="133"/>
      <c r="MIS2" s="133"/>
      <c r="MIT2" s="133"/>
      <c r="MIU2" s="133"/>
      <c r="MIV2" s="133"/>
      <c r="MIW2" s="133"/>
      <c r="MIX2" s="133"/>
      <c r="MIY2" s="133"/>
      <c r="MIZ2" s="133"/>
      <c r="MJA2" s="133"/>
      <c r="MJB2" s="133"/>
      <c r="MJC2" s="133"/>
      <c r="MJD2" s="133"/>
      <c r="MJE2" s="133"/>
      <c r="MJF2" s="133"/>
      <c r="MJG2" s="133"/>
      <c r="MJH2" s="133"/>
      <c r="MJI2" s="133"/>
      <c r="MJJ2" s="133"/>
      <c r="MJK2" s="133"/>
      <c r="MJL2" s="133"/>
      <c r="MJM2" s="133"/>
      <c r="MJN2" s="133"/>
      <c r="MJO2" s="133"/>
      <c r="MJP2" s="133"/>
      <c r="MJQ2" s="133"/>
      <c r="MJR2" s="133"/>
      <c r="MJS2" s="133"/>
      <c r="MJT2" s="133"/>
      <c r="MJU2" s="133"/>
      <c r="MJV2" s="133"/>
      <c r="MJW2" s="133"/>
      <c r="MJX2" s="133"/>
      <c r="MJY2" s="133"/>
      <c r="MJZ2" s="133"/>
      <c r="MKA2" s="133"/>
      <c r="MKB2" s="133"/>
      <c r="MKC2" s="133"/>
      <c r="MKD2" s="133"/>
      <c r="MKE2" s="133"/>
      <c r="MKF2" s="133"/>
      <c r="MKG2" s="133"/>
      <c r="MKH2" s="133"/>
      <c r="MKI2" s="133"/>
      <c r="MKJ2" s="133"/>
      <c r="MKK2" s="133"/>
      <c r="MKL2" s="133"/>
      <c r="MKM2" s="133"/>
      <c r="MKN2" s="133"/>
      <c r="MKO2" s="133"/>
      <c r="MKP2" s="133"/>
      <c r="MKQ2" s="133"/>
      <c r="MKR2" s="133"/>
      <c r="MKS2" s="133"/>
      <c r="MKT2" s="133"/>
      <c r="MKU2" s="133"/>
      <c r="MKV2" s="133"/>
      <c r="MKW2" s="133"/>
      <c r="MKX2" s="133"/>
      <c r="MKY2" s="133"/>
      <c r="MKZ2" s="133"/>
      <c r="MLA2" s="133"/>
      <c r="MLB2" s="133"/>
      <c r="MLC2" s="133"/>
      <c r="MLD2" s="133"/>
      <c r="MLE2" s="133"/>
      <c r="MLF2" s="133"/>
      <c r="MLG2" s="133"/>
      <c r="MLH2" s="133"/>
      <c r="MLI2" s="133"/>
      <c r="MLJ2" s="133"/>
      <c r="MLK2" s="133"/>
      <c r="MLL2" s="133"/>
      <c r="MLM2" s="133"/>
      <c r="MLN2" s="133"/>
      <c r="MLO2" s="133"/>
      <c r="MLP2" s="133"/>
      <c r="MLQ2" s="133"/>
      <c r="MLR2" s="133"/>
      <c r="MLS2" s="133"/>
      <c r="MLT2" s="133"/>
      <c r="MLU2" s="133"/>
      <c r="MLV2" s="133"/>
      <c r="MLW2" s="133"/>
      <c r="MLX2" s="133"/>
      <c r="MLY2" s="133"/>
      <c r="MLZ2" s="133"/>
      <c r="MMA2" s="133"/>
      <c r="MMB2" s="133"/>
      <c r="MMC2" s="133"/>
      <c r="MMD2" s="133"/>
      <c r="MME2" s="133"/>
      <c r="MMF2" s="133"/>
      <c r="MMG2" s="133"/>
      <c r="MMH2" s="133"/>
      <c r="MMI2" s="133"/>
      <c r="MMJ2" s="133"/>
      <c r="MMK2" s="133"/>
      <c r="MML2" s="133"/>
      <c r="MMM2" s="133"/>
      <c r="MMN2" s="133"/>
      <c r="MMO2" s="133"/>
      <c r="MMP2" s="133"/>
      <c r="MMQ2" s="133"/>
      <c r="MMR2" s="133"/>
      <c r="MMS2" s="133"/>
      <c r="MMT2" s="133"/>
      <c r="MMU2" s="133"/>
      <c r="MMV2" s="133"/>
      <c r="MMW2" s="133"/>
      <c r="MMX2" s="133"/>
      <c r="MMY2" s="133"/>
      <c r="MMZ2" s="133"/>
      <c r="MNA2" s="133"/>
      <c r="MNB2" s="133"/>
      <c r="MNC2" s="133"/>
      <c r="MND2" s="133"/>
      <c r="MNE2" s="133"/>
      <c r="MNF2" s="133"/>
      <c r="MNG2" s="133"/>
      <c r="MNH2" s="133"/>
      <c r="MNI2" s="133"/>
      <c r="MNJ2" s="133"/>
      <c r="MNK2" s="133"/>
      <c r="MNL2" s="133"/>
      <c r="MNM2" s="133"/>
      <c r="MNN2" s="133"/>
      <c r="MNO2" s="133"/>
      <c r="MNP2" s="133"/>
      <c r="MNQ2" s="133"/>
      <c r="MNR2" s="133"/>
      <c r="MNS2" s="133"/>
      <c r="MNT2" s="133"/>
      <c r="MNU2" s="133"/>
      <c r="MNV2" s="133"/>
      <c r="MNW2" s="133"/>
      <c r="MNX2" s="133"/>
      <c r="MNY2" s="133"/>
      <c r="MNZ2" s="133"/>
      <c r="MOA2" s="133"/>
      <c r="MOB2" s="133"/>
      <c r="MOC2" s="133"/>
      <c r="MOD2" s="133"/>
      <c r="MOE2" s="133"/>
      <c r="MOF2" s="133"/>
      <c r="MOG2" s="133"/>
      <c r="MOH2" s="133"/>
      <c r="MOI2" s="133"/>
      <c r="MOJ2" s="133"/>
      <c r="MOK2" s="133"/>
      <c r="MOL2" s="133"/>
      <c r="MOM2" s="133"/>
      <c r="MON2" s="133"/>
      <c r="MOO2" s="133"/>
      <c r="MOP2" s="133"/>
      <c r="MOQ2" s="133"/>
      <c r="MOR2" s="133"/>
      <c r="MOS2" s="133"/>
      <c r="MOT2" s="133"/>
      <c r="MOU2" s="133"/>
      <c r="MOV2" s="133"/>
      <c r="MOW2" s="133"/>
      <c r="MOX2" s="133"/>
      <c r="MOY2" s="133"/>
      <c r="MOZ2" s="133"/>
      <c r="MPA2" s="133"/>
      <c r="MPB2" s="133"/>
      <c r="MPC2" s="133"/>
      <c r="MPD2" s="133"/>
      <c r="MPE2" s="133"/>
      <c r="MPF2" s="133"/>
      <c r="MPG2" s="133"/>
      <c r="MPH2" s="133"/>
      <c r="MPI2" s="133"/>
      <c r="MPJ2" s="133"/>
      <c r="MPK2" s="133"/>
      <c r="MPL2" s="133"/>
      <c r="MPM2" s="133"/>
      <c r="MPN2" s="133"/>
      <c r="MPO2" s="133"/>
      <c r="MPP2" s="133"/>
      <c r="MPQ2" s="133"/>
      <c r="MPR2" s="133"/>
      <c r="MPS2" s="133"/>
      <c r="MPT2" s="133"/>
      <c r="MPU2" s="133"/>
      <c r="MPV2" s="133"/>
      <c r="MPW2" s="133"/>
      <c r="MPX2" s="133"/>
      <c r="MPY2" s="133"/>
      <c r="MPZ2" s="133"/>
      <c r="MQA2" s="133"/>
      <c r="MQB2" s="133"/>
      <c r="MQC2" s="133"/>
      <c r="MQD2" s="133"/>
      <c r="MQE2" s="133"/>
      <c r="MQF2" s="133"/>
      <c r="MQG2" s="133"/>
      <c r="MQH2" s="133"/>
      <c r="MQI2" s="133"/>
      <c r="MQJ2" s="133"/>
      <c r="MQK2" s="133"/>
      <c r="MQL2" s="133"/>
      <c r="MQM2" s="133"/>
      <c r="MQN2" s="133"/>
      <c r="MQO2" s="133"/>
      <c r="MQP2" s="133"/>
      <c r="MQQ2" s="133"/>
      <c r="MQR2" s="133"/>
      <c r="MQS2" s="133"/>
      <c r="MQT2" s="133"/>
      <c r="MQU2" s="133"/>
      <c r="MQV2" s="133"/>
      <c r="MQW2" s="133"/>
      <c r="MQX2" s="133"/>
      <c r="MQY2" s="133"/>
      <c r="MQZ2" s="133"/>
      <c r="MRA2" s="133"/>
      <c r="MRB2" s="133"/>
      <c r="MRC2" s="133"/>
      <c r="MRD2" s="133"/>
      <c r="MRE2" s="133"/>
      <c r="MRF2" s="133"/>
      <c r="MRG2" s="133"/>
      <c r="MRH2" s="133"/>
      <c r="MRI2" s="133"/>
      <c r="MRJ2" s="133"/>
      <c r="MRK2" s="133"/>
      <c r="MRL2" s="133"/>
      <c r="MRM2" s="133"/>
      <c r="MRN2" s="133"/>
      <c r="MRO2" s="133"/>
      <c r="MRP2" s="133"/>
      <c r="MRQ2" s="133"/>
      <c r="MRR2" s="133"/>
      <c r="MRS2" s="133"/>
      <c r="MRT2" s="133"/>
      <c r="MRU2" s="133"/>
      <c r="MRV2" s="133"/>
      <c r="MRW2" s="133"/>
      <c r="MRX2" s="133"/>
      <c r="MRY2" s="133"/>
      <c r="MRZ2" s="133"/>
      <c r="MSA2" s="133"/>
      <c r="MSB2" s="133"/>
      <c r="MSC2" s="133"/>
      <c r="MSD2" s="133"/>
      <c r="MSE2" s="133"/>
      <c r="MSF2" s="133"/>
      <c r="MSG2" s="133"/>
      <c r="MSH2" s="133"/>
      <c r="MSI2" s="133"/>
      <c r="MSJ2" s="133"/>
      <c r="MSK2" s="133"/>
      <c r="MSL2" s="133"/>
      <c r="MSM2" s="133"/>
      <c r="MSN2" s="133"/>
      <c r="MSO2" s="133"/>
      <c r="MSP2" s="133"/>
      <c r="MSQ2" s="133"/>
      <c r="MSR2" s="133"/>
      <c r="MSS2" s="133"/>
      <c r="MST2" s="133"/>
      <c r="MSU2" s="133"/>
      <c r="MSV2" s="133"/>
      <c r="MSW2" s="133"/>
      <c r="MSX2" s="133"/>
      <c r="MSY2" s="133"/>
      <c r="MSZ2" s="133"/>
      <c r="MTA2" s="133"/>
      <c r="MTB2" s="133"/>
      <c r="MTC2" s="133"/>
      <c r="MTD2" s="133"/>
      <c r="MTE2" s="133"/>
      <c r="MTF2" s="133"/>
      <c r="MTG2" s="133"/>
      <c r="MTH2" s="133"/>
      <c r="MTI2" s="133"/>
      <c r="MTJ2" s="133"/>
      <c r="MTK2" s="133"/>
      <c r="MTL2" s="133"/>
      <c r="MTM2" s="133"/>
      <c r="MTN2" s="133"/>
      <c r="MTO2" s="133"/>
      <c r="MTP2" s="133"/>
      <c r="MTQ2" s="133"/>
      <c r="MTR2" s="133"/>
      <c r="MTS2" s="133"/>
      <c r="MTT2" s="133"/>
      <c r="MTU2" s="133"/>
      <c r="MTV2" s="133"/>
      <c r="MTW2" s="133"/>
      <c r="MTX2" s="133"/>
      <c r="MTY2" s="133"/>
      <c r="MTZ2" s="133"/>
      <c r="MUA2" s="133"/>
      <c r="MUB2" s="133"/>
      <c r="MUC2" s="133"/>
      <c r="MUD2" s="133"/>
      <c r="MUE2" s="133"/>
      <c r="MUF2" s="133"/>
      <c r="MUG2" s="133"/>
      <c r="MUH2" s="133"/>
      <c r="MUI2" s="133"/>
      <c r="MUJ2" s="133"/>
      <c r="MUK2" s="133"/>
      <c r="MUL2" s="133"/>
      <c r="MUM2" s="133"/>
      <c r="MUN2" s="133"/>
      <c r="MUO2" s="133"/>
      <c r="MUP2" s="133"/>
      <c r="MUQ2" s="133"/>
      <c r="MUR2" s="133"/>
      <c r="MUS2" s="133"/>
      <c r="MUT2" s="133"/>
      <c r="MUU2" s="133"/>
      <c r="MUV2" s="133"/>
      <c r="MUW2" s="133"/>
      <c r="MUX2" s="133"/>
      <c r="MUY2" s="133"/>
      <c r="MUZ2" s="133"/>
      <c r="MVA2" s="133"/>
      <c r="MVB2" s="133"/>
      <c r="MVC2" s="133"/>
      <c r="MVD2" s="133"/>
      <c r="MVE2" s="133"/>
      <c r="MVF2" s="133"/>
      <c r="MVG2" s="133"/>
      <c r="MVH2" s="133"/>
      <c r="MVI2" s="133"/>
      <c r="MVJ2" s="133"/>
      <c r="MVK2" s="133"/>
      <c r="MVL2" s="133"/>
      <c r="MVM2" s="133"/>
      <c r="MVN2" s="133"/>
      <c r="MVO2" s="133"/>
      <c r="MVP2" s="133"/>
      <c r="MVQ2" s="133"/>
      <c r="MVR2" s="133"/>
      <c r="MVS2" s="133"/>
      <c r="MVT2" s="133"/>
      <c r="MVU2" s="133"/>
      <c r="MVV2" s="133"/>
      <c r="MVW2" s="133"/>
      <c r="MVX2" s="133"/>
      <c r="MVY2" s="133"/>
      <c r="MVZ2" s="133"/>
      <c r="MWA2" s="133"/>
      <c r="MWB2" s="133"/>
      <c r="MWC2" s="133"/>
      <c r="MWD2" s="133"/>
      <c r="MWE2" s="133"/>
      <c r="MWF2" s="133"/>
      <c r="MWG2" s="133"/>
      <c r="MWH2" s="133"/>
      <c r="MWI2" s="133"/>
      <c r="MWJ2" s="133"/>
      <c r="MWK2" s="133"/>
      <c r="MWL2" s="133"/>
      <c r="MWM2" s="133"/>
      <c r="MWN2" s="133"/>
      <c r="MWO2" s="133"/>
      <c r="MWP2" s="133"/>
      <c r="MWQ2" s="133"/>
      <c r="MWR2" s="133"/>
      <c r="MWS2" s="133"/>
      <c r="MWT2" s="133"/>
      <c r="MWU2" s="133"/>
      <c r="MWV2" s="133"/>
      <c r="MWW2" s="133"/>
      <c r="MWX2" s="133"/>
      <c r="MWY2" s="133"/>
      <c r="MWZ2" s="133"/>
      <c r="MXA2" s="133"/>
      <c r="MXB2" s="133"/>
      <c r="MXC2" s="133"/>
      <c r="MXD2" s="133"/>
      <c r="MXE2" s="133"/>
      <c r="MXF2" s="133"/>
      <c r="MXG2" s="133"/>
      <c r="MXH2" s="133"/>
      <c r="MXI2" s="133"/>
      <c r="MXJ2" s="133"/>
      <c r="MXK2" s="133"/>
      <c r="MXL2" s="133"/>
      <c r="MXM2" s="133"/>
      <c r="MXN2" s="133"/>
      <c r="MXO2" s="133"/>
      <c r="MXP2" s="133"/>
      <c r="MXQ2" s="133"/>
      <c r="MXR2" s="133"/>
      <c r="MXS2" s="133"/>
      <c r="MXT2" s="133"/>
      <c r="MXU2" s="133"/>
      <c r="MXV2" s="133"/>
      <c r="MXW2" s="133"/>
      <c r="MXX2" s="133"/>
      <c r="MXY2" s="133"/>
      <c r="MXZ2" s="133"/>
      <c r="MYA2" s="133"/>
      <c r="MYB2" s="133"/>
      <c r="MYC2" s="133"/>
      <c r="MYD2" s="133"/>
      <c r="MYE2" s="133"/>
      <c r="MYF2" s="133"/>
      <c r="MYG2" s="133"/>
      <c r="MYH2" s="133"/>
      <c r="MYI2" s="133"/>
      <c r="MYJ2" s="133"/>
      <c r="MYK2" s="133"/>
      <c r="MYL2" s="133"/>
      <c r="MYM2" s="133"/>
      <c r="MYN2" s="133"/>
      <c r="MYO2" s="133"/>
      <c r="MYP2" s="133"/>
      <c r="MYQ2" s="133"/>
      <c r="MYR2" s="133"/>
      <c r="MYS2" s="133"/>
      <c r="MYT2" s="133"/>
      <c r="MYU2" s="133"/>
      <c r="MYV2" s="133"/>
      <c r="MYW2" s="133"/>
      <c r="MYX2" s="133"/>
      <c r="MYY2" s="133"/>
      <c r="MYZ2" s="133"/>
      <c r="MZA2" s="133"/>
      <c r="MZB2" s="133"/>
      <c r="MZC2" s="133"/>
      <c r="MZD2" s="133"/>
      <c r="MZE2" s="133"/>
      <c r="MZF2" s="133"/>
      <c r="MZG2" s="133"/>
      <c r="MZH2" s="133"/>
      <c r="MZI2" s="133"/>
      <c r="MZJ2" s="133"/>
      <c r="MZK2" s="133"/>
      <c r="MZL2" s="133"/>
      <c r="MZM2" s="133"/>
      <c r="MZN2" s="133"/>
      <c r="MZO2" s="133"/>
      <c r="MZP2" s="133"/>
      <c r="MZQ2" s="133"/>
      <c r="MZR2" s="133"/>
      <c r="MZS2" s="133"/>
      <c r="MZT2" s="133"/>
      <c r="MZU2" s="133"/>
      <c r="MZV2" s="133"/>
      <c r="MZW2" s="133"/>
      <c r="MZX2" s="133"/>
      <c r="MZY2" s="133"/>
      <c r="MZZ2" s="133"/>
      <c r="NAA2" s="133"/>
      <c r="NAB2" s="133"/>
      <c r="NAC2" s="133"/>
      <c r="NAD2" s="133"/>
      <c r="NAE2" s="133"/>
      <c r="NAF2" s="133"/>
      <c r="NAG2" s="133"/>
      <c r="NAH2" s="133"/>
      <c r="NAI2" s="133"/>
      <c r="NAJ2" s="133"/>
      <c r="NAK2" s="133"/>
      <c r="NAL2" s="133"/>
      <c r="NAM2" s="133"/>
      <c r="NAN2" s="133"/>
      <c r="NAO2" s="133"/>
      <c r="NAP2" s="133"/>
      <c r="NAQ2" s="133"/>
      <c r="NAR2" s="133"/>
      <c r="NAS2" s="133"/>
      <c r="NAT2" s="133"/>
      <c r="NAU2" s="133"/>
      <c r="NAV2" s="133"/>
      <c r="NAW2" s="133"/>
      <c r="NAX2" s="133"/>
      <c r="NAY2" s="133"/>
      <c r="NAZ2" s="133"/>
      <c r="NBA2" s="133"/>
      <c r="NBB2" s="133"/>
      <c r="NBC2" s="133"/>
      <c r="NBD2" s="133"/>
      <c r="NBE2" s="133"/>
      <c r="NBF2" s="133"/>
      <c r="NBG2" s="133"/>
      <c r="NBH2" s="133"/>
      <c r="NBI2" s="133"/>
      <c r="NBJ2" s="133"/>
      <c r="NBK2" s="133"/>
      <c r="NBL2" s="133"/>
      <c r="NBM2" s="133"/>
      <c r="NBN2" s="133"/>
      <c r="NBO2" s="133"/>
      <c r="NBP2" s="133"/>
      <c r="NBQ2" s="133"/>
      <c r="NBR2" s="133"/>
      <c r="NBS2" s="133"/>
      <c r="NBT2" s="133"/>
      <c r="NBU2" s="133"/>
      <c r="NBV2" s="133"/>
      <c r="NBW2" s="133"/>
      <c r="NBX2" s="133"/>
      <c r="NBY2" s="133"/>
      <c r="NBZ2" s="133"/>
      <c r="NCA2" s="133"/>
      <c r="NCB2" s="133"/>
      <c r="NCC2" s="133"/>
      <c r="NCD2" s="133"/>
      <c r="NCE2" s="133"/>
      <c r="NCF2" s="133"/>
      <c r="NCG2" s="133"/>
      <c r="NCH2" s="133"/>
      <c r="NCI2" s="133"/>
      <c r="NCJ2" s="133"/>
      <c r="NCK2" s="133"/>
      <c r="NCL2" s="133"/>
      <c r="NCM2" s="133"/>
      <c r="NCN2" s="133"/>
      <c r="NCO2" s="133"/>
      <c r="NCP2" s="133"/>
      <c r="NCQ2" s="133"/>
      <c r="NCR2" s="133"/>
      <c r="NCS2" s="133"/>
      <c r="NCT2" s="133"/>
      <c r="NCU2" s="133"/>
      <c r="NCV2" s="133"/>
      <c r="NCW2" s="133"/>
      <c r="NCX2" s="133"/>
      <c r="NCY2" s="133"/>
      <c r="NCZ2" s="133"/>
      <c r="NDA2" s="133"/>
      <c r="NDB2" s="133"/>
      <c r="NDC2" s="133"/>
      <c r="NDD2" s="133"/>
      <c r="NDE2" s="133"/>
      <c r="NDF2" s="133"/>
      <c r="NDG2" s="133"/>
      <c r="NDH2" s="133"/>
      <c r="NDI2" s="133"/>
      <c r="NDJ2" s="133"/>
      <c r="NDK2" s="133"/>
      <c r="NDL2" s="133"/>
      <c r="NDM2" s="133"/>
      <c r="NDN2" s="133"/>
      <c r="NDO2" s="133"/>
      <c r="NDP2" s="133"/>
      <c r="NDQ2" s="133"/>
      <c r="NDR2" s="133"/>
      <c r="NDS2" s="133"/>
      <c r="NDT2" s="133"/>
      <c r="NDU2" s="133"/>
      <c r="NDV2" s="133"/>
      <c r="NDW2" s="133"/>
      <c r="NDX2" s="133"/>
      <c r="NDY2" s="133"/>
      <c r="NDZ2" s="133"/>
      <c r="NEA2" s="133"/>
      <c r="NEB2" s="133"/>
      <c r="NEC2" s="133"/>
      <c r="NED2" s="133"/>
      <c r="NEE2" s="133"/>
      <c r="NEF2" s="133"/>
      <c r="NEG2" s="133"/>
      <c r="NEH2" s="133"/>
      <c r="NEI2" s="133"/>
      <c r="NEJ2" s="133"/>
      <c r="NEK2" s="133"/>
      <c r="NEL2" s="133"/>
      <c r="NEM2" s="133"/>
      <c r="NEN2" s="133"/>
      <c r="NEO2" s="133"/>
      <c r="NEP2" s="133"/>
      <c r="NEQ2" s="133"/>
      <c r="NER2" s="133"/>
      <c r="NES2" s="133"/>
      <c r="NET2" s="133"/>
      <c r="NEU2" s="133"/>
      <c r="NEV2" s="133"/>
      <c r="NEW2" s="133"/>
      <c r="NEX2" s="133"/>
      <c r="NEY2" s="133"/>
      <c r="NEZ2" s="133"/>
      <c r="NFA2" s="133"/>
      <c r="NFB2" s="133"/>
      <c r="NFC2" s="133"/>
      <c r="NFD2" s="133"/>
      <c r="NFE2" s="133"/>
      <c r="NFF2" s="133"/>
      <c r="NFG2" s="133"/>
      <c r="NFH2" s="133"/>
      <c r="NFI2" s="133"/>
      <c r="NFJ2" s="133"/>
      <c r="NFK2" s="133"/>
      <c r="NFL2" s="133"/>
      <c r="NFM2" s="133"/>
      <c r="NFN2" s="133"/>
      <c r="NFO2" s="133"/>
      <c r="NFP2" s="133"/>
      <c r="NFQ2" s="133"/>
      <c r="NFR2" s="133"/>
      <c r="NFS2" s="133"/>
      <c r="NFT2" s="133"/>
      <c r="NFU2" s="133"/>
      <c r="NFV2" s="133"/>
      <c r="NFW2" s="133"/>
      <c r="NFX2" s="133"/>
      <c r="NFY2" s="133"/>
      <c r="NFZ2" s="133"/>
      <c r="NGA2" s="133"/>
      <c r="NGB2" s="133"/>
      <c r="NGC2" s="133"/>
      <c r="NGD2" s="133"/>
      <c r="NGE2" s="133"/>
      <c r="NGF2" s="133"/>
      <c r="NGG2" s="133"/>
      <c r="NGH2" s="133"/>
      <c r="NGI2" s="133"/>
      <c r="NGJ2" s="133"/>
      <c r="NGK2" s="133"/>
      <c r="NGL2" s="133"/>
      <c r="NGM2" s="133"/>
      <c r="NGN2" s="133"/>
      <c r="NGO2" s="133"/>
      <c r="NGP2" s="133"/>
      <c r="NGQ2" s="133"/>
      <c r="NGR2" s="133"/>
      <c r="NGS2" s="133"/>
      <c r="NGT2" s="133"/>
      <c r="NGU2" s="133"/>
      <c r="NGV2" s="133"/>
      <c r="NGW2" s="133"/>
      <c r="NGX2" s="133"/>
      <c r="NGY2" s="133"/>
      <c r="NGZ2" s="133"/>
      <c r="NHA2" s="133"/>
      <c r="NHB2" s="133"/>
      <c r="NHC2" s="133"/>
      <c r="NHD2" s="133"/>
      <c r="NHE2" s="133"/>
      <c r="NHF2" s="133"/>
      <c r="NHG2" s="133"/>
      <c r="NHH2" s="133"/>
      <c r="NHI2" s="133"/>
      <c r="NHJ2" s="133"/>
      <c r="NHK2" s="133"/>
      <c r="NHL2" s="133"/>
      <c r="NHM2" s="133"/>
      <c r="NHN2" s="133"/>
      <c r="NHO2" s="133"/>
      <c r="NHP2" s="133"/>
      <c r="NHQ2" s="133"/>
      <c r="NHR2" s="133"/>
      <c r="NHS2" s="133"/>
      <c r="NHT2" s="133"/>
      <c r="NHU2" s="133"/>
      <c r="NHV2" s="133"/>
      <c r="NHW2" s="133"/>
      <c r="NHX2" s="133"/>
      <c r="NHY2" s="133"/>
      <c r="NHZ2" s="133"/>
      <c r="NIA2" s="133"/>
      <c r="NIB2" s="133"/>
      <c r="NIC2" s="133"/>
      <c r="NID2" s="133"/>
      <c r="NIE2" s="133"/>
      <c r="NIF2" s="133"/>
      <c r="NIG2" s="133"/>
      <c r="NIH2" s="133"/>
      <c r="NII2" s="133"/>
      <c r="NIJ2" s="133"/>
      <c r="NIK2" s="133"/>
      <c r="NIL2" s="133"/>
      <c r="NIM2" s="133"/>
      <c r="NIN2" s="133"/>
      <c r="NIO2" s="133"/>
      <c r="NIP2" s="133"/>
      <c r="NIQ2" s="133"/>
      <c r="NIR2" s="133"/>
      <c r="NIS2" s="133"/>
      <c r="NIT2" s="133"/>
      <c r="NIU2" s="133"/>
      <c r="NIV2" s="133"/>
      <c r="NIW2" s="133"/>
      <c r="NIX2" s="133"/>
      <c r="NIY2" s="133"/>
      <c r="NIZ2" s="133"/>
      <c r="NJA2" s="133"/>
      <c r="NJB2" s="133"/>
      <c r="NJC2" s="133"/>
      <c r="NJD2" s="133"/>
      <c r="NJE2" s="133"/>
      <c r="NJF2" s="133"/>
      <c r="NJG2" s="133"/>
      <c r="NJH2" s="133"/>
      <c r="NJI2" s="133"/>
      <c r="NJJ2" s="133"/>
      <c r="NJK2" s="133"/>
      <c r="NJL2" s="133"/>
      <c r="NJM2" s="133"/>
      <c r="NJN2" s="133"/>
      <c r="NJO2" s="133"/>
      <c r="NJP2" s="133"/>
      <c r="NJQ2" s="133"/>
      <c r="NJR2" s="133"/>
      <c r="NJS2" s="133"/>
      <c r="NJT2" s="133"/>
      <c r="NJU2" s="133"/>
      <c r="NJV2" s="133"/>
      <c r="NJW2" s="133"/>
      <c r="NJX2" s="133"/>
      <c r="NJY2" s="133"/>
      <c r="NJZ2" s="133"/>
      <c r="NKA2" s="133"/>
      <c r="NKB2" s="133"/>
      <c r="NKC2" s="133"/>
      <c r="NKD2" s="133"/>
      <c r="NKE2" s="133"/>
      <c r="NKF2" s="133"/>
      <c r="NKG2" s="133"/>
      <c r="NKH2" s="133"/>
      <c r="NKI2" s="133"/>
      <c r="NKJ2" s="133"/>
      <c r="NKK2" s="133"/>
      <c r="NKL2" s="133"/>
      <c r="NKM2" s="133"/>
      <c r="NKN2" s="133"/>
      <c r="NKO2" s="133"/>
      <c r="NKP2" s="133"/>
      <c r="NKQ2" s="133"/>
      <c r="NKR2" s="133"/>
      <c r="NKS2" s="133"/>
      <c r="NKT2" s="133"/>
      <c r="NKU2" s="133"/>
      <c r="NKV2" s="133"/>
      <c r="NKW2" s="133"/>
      <c r="NKX2" s="133"/>
      <c r="NKY2" s="133"/>
      <c r="NKZ2" s="133"/>
      <c r="NLA2" s="133"/>
      <c r="NLB2" s="133"/>
      <c r="NLC2" s="133"/>
      <c r="NLD2" s="133"/>
      <c r="NLE2" s="133"/>
      <c r="NLF2" s="133"/>
      <c r="NLG2" s="133"/>
      <c r="NLH2" s="133"/>
      <c r="NLI2" s="133"/>
      <c r="NLJ2" s="133"/>
      <c r="NLK2" s="133"/>
      <c r="NLL2" s="133"/>
      <c r="NLM2" s="133"/>
      <c r="NLN2" s="133"/>
      <c r="NLO2" s="133"/>
      <c r="NLP2" s="133"/>
      <c r="NLQ2" s="133"/>
      <c r="NLR2" s="133"/>
      <c r="NLS2" s="133"/>
      <c r="NLT2" s="133"/>
      <c r="NLU2" s="133"/>
      <c r="NLV2" s="133"/>
      <c r="NLW2" s="133"/>
      <c r="NLX2" s="133"/>
      <c r="NLY2" s="133"/>
      <c r="NLZ2" s="133"/>
      <c r="NMA2" s="133"/>
      <c r="NMB2" s="133"/>
      <c r="NMC2" s="133"/>
      <c r="NMD2" s="133"/>
      <c r="NME2" s="133"/>
      <c r="NMF2" s="133"/>
      <c r="NMG2" s="133"/>
      <c r="NMH2" s="133"/>
      <c r="NMI2" s="133"/>
      <c r="NMJ2" s="133"/>
      <c r="NMK2" s="133"/>
      <c r="NML2" s="133"/>
      <c r="NMM2" s="133"/>
      <c r="NMN2" s="133"/>
      <c r="NMO2" s="133"/>
      <c r="NMP2" s="133"/>
      <c r="NMQ2" s="133"/>
      <c r="NMR2" s="133"/>
      <c r="NMS2" s="133"/>
      <c r="NMT2" s="133"/>
      <c r="NMU2" s="133"/>
      <c r="NMV2" s="133"/>
      <c r="NMW2" s="133"/>
      <c r="NMX2" s="133"/>
      <c r="NMY2" s="133"/>
      <c r="NMZ2" s="133"/>
      <c r="NNA2" s="133"/>
      <c r="NNB2" s="133"/>
      <c r="NNC2" s="133"/>
      <c r="NND2" s="133"/>
      <c r="NNE2" s="133"/>
      <c r="NNF2" s="133"/>
      <c r="NNG2" s="133"/>
      <c r="NNH2" s="133"/>
      <c r="NNI2" s="133"/>
      <c r="NNJ2" s="133"/>
      <c r="NNK2" s="133"/>
      <c r="NNL2" s="133"/>
      <c r="NNM2" s="133"/>
      <c r="NNN2" s="133"/>
      <c r="NNO2" s="133"/>
      <c r="NNP2" s="133"/>
      <c r="NNQ2" s="133"/>
      <c r="NNR2" s="133"/>
      <c r="NNS2" s="133"/>
      <c r="NNT2" s="133"/>
      <c r="NNU2" s="133"/>
      <c r="NNV2" s="133"/>
      <c r="NNW2" s="133"/>
      <c r="NNX2" s="133"/>
      <c r="NNY2" s="133"/>
      <c r="NNZ2" s="133"/>
      <c r="NOA2" s="133"/>
      <c r="NOB2" s="133"/>
      <c r="NOC2" s="133"/>
      <c r="NOD2" s="133"/>
      <c r="NOE2" s="133"/>
      <c r="NOF2" s="133"/>
      <c r="NOG2" s="133"/>
      <c r="NOH2" s="133"/>
      <c r="NOI2" s="133"/>
      <c r="NOJ2" s="133"/>
      <c r="NOK2" s="133"/>
      <c r="NOL2" s="133"/>
      <c r="NOM2" s="133"/>
      <c r="NON2" s="133"/>
      <c r="NOO2" s="133"/>
      <c r="NOP2" s="133"/>
      <c r="NOQ2" s="133"/>
      <c r="NOR2" s="133"/>
      <c r="NOS2" s="133"/>
      <c r="NOT2" s="133"/>
      <c r="NOU2" s="133"/>
      <c r="NOV2" s="133"/>
      <c r="NOW2" s="133"/>
      <c r="NOX2" s="133"/>
      <c r="NOY2" s="133"/>
      <c r="NOZ2" s="133"/>
      <c r="NPA2" s="133"/>
      <c r="NPB2" s="133"/>
      <c r="NPC2" s="133"/>
      <c r="NPD2" s="133"/>
      <c r="NPE2" s="133"/>
      <c r="NPF2" s="133"/>
      <c r="NPG2" s="133"/>
      <c r="NPH2" s="133"/>
      <c r="NPI2" s="133"/>
      <c r="NPJ2" s="133"/>
      <c r="NPK2" s="133"/>
      <c r="NPL2" s="133"/>
      <c r="NPM2" s="133"/>
      <c r="NPN2" s="133"/>
      <c r="NPO2" s="133"/>
      <c r="NPP2" s="133"/>
      <c r="NPQ2" s="133"/>
      <c r="NPR2" s="133"/>
      <c r="NPS2" s="133"/>
      <c r="NPT2" s="133"/>
      <c r="NPU2" s="133"/>
      <c r="NPV2" s="133"/>
      <c r="NPW2" s="133"/>
      <c r="NPX2" s="133"/>
      <c r="NPY2" s="133"/>
      <c r="NPZ2" s="133"/>
      <c r="NQA2" s="133"/>
      <c r="NQB2" s="133"/>
      <c r="NQC2" s="133"/>
      <c r="NQD2" s="133"/>
      <c r="NQE2" s="133"/>
      <c r="NQF2" s="133"/>
      <c r="NQG2" s="133"/>
      <c r="NQH2" s="133"/>
      <c r="NQI2" s="133"/>
      <c r="NQJ2" s="133"/>
      <c r="NQK2" s="133"/>
      <c r="NQL2" s="133"/>
      <c r="NQM2" s="133"/>
      <c r="NQN2" s="133"/>
      <c r="NQO2" s="133"/>
      <c r="NQP2" s="133"/>
      <c r="NQQ2" s="133"/>
      <c r="NQR2" s="133"/>
      <c r="NQS2" s="133"/>
      <c r="NQT2" s="133"/>
      <c r="NQU2" s="133"/>
      <c r="NQV2" s="133"/>
      <c r="NQW2" s="133"/>
      <c r="NQX2" s="133"/>
      <c r="NQY2" s="133"/>
      <c r="NQZ2" s="133"/>
      <c r="NRA2" s="133"/>
      <c r="NRB2" s="133"/>
      <c r="NRC2" s="133"/>
      <c r="NRD2" s="133"/>
      <c r="NRE2" s="133"/>
      <c r="NRF2" s="133"/>
      <c r="NRG2" s="133"/>
      <c r="NRH2" s="133"/>
      <c r="NRI2" s="133"/>
      <c r="NRJ2" s="133"/>
      <c r="NRK2" s="133"/>
      <c r="NRL2" s="133"/>
      <c r="NRM2" s="133"/>
      <c r="NRN2" s="133"/>
      <c r="NRO2" s="133"/>
      <c r="NRP2" s="133"/>
      <c r="NRQ2" s="133"/>
      <c r="NRR2" s="133"/>
      <c r="NRS2" s="133"/>
      <c r="NRT2" s="133"/>
      <c r="NRU2" s="133"/>
      <c r="NRV2" s="133"/>
      <c r="NRW2" s="133"/>
      <c r="NRX2" s="133"/>
      <c r="NRY2" s="133"/>
      <c r="NRZ2" s="133"/>
      <c r="NSA2" s="133"/>
      <c r="NSB2" s="133"/>
      <c r="NSC2" s="133"/>
      <c r="NSD2" s="133"/>
      <c r="NSE2" s="133"/>
      <c r="NSF2" s="133"/>
      <c r="NSG2" s="133"/>
      <c r="NSH2" s="133"/>
      <c r="NSI2" s="133"/>
      <c r="NSJ2" s="133"/>
      <c r="NSK2" s="133"/>
      <c r="NSL2" s="133"/>
      <c r="NSM2" s="133"/>
      <c r="NSN2" s="133"/>
      <c r="NSO2" s="133"/>
      <c r="NSP2" s="133"/>
      <c r="NSQ2" s="133"/>
      <c r="NSR2" s="133"/>
      <c r="NSS2" s="133"/>
      <c r="NST2" s="133"/>
      <c r="NSU2" s="133"/>
      <c r="NSV2" s="133"/>
      <c r="NSW2" s="133"/>
      <c r="NSX2" s="133"/>
      <c r="NSY2" s="133"/>
      <c r="NSZ2" s="133"/>
      <c r="NTA2" s="133"/>
      <c r="NTB2" s="133"/>
      <c r="NTC2" s="133"/>
      <c r="NTD2" s="133"/>
      <c r="NTE2" s="133"/>
      <c r="NTF2" s="133"/>
      <c r="NTG2" s="133"/>
      <c r="NTH2" s="133"/>
      <c r="NTI2" s="133"/>
      <c r="NTJ2" s="133"/>
      <c r="NTK2" s="133"/>
      <c r="NTL2" s="133"/>
      <c r="NTM2" s="133"/>
      <c r="NTN2" s="133"/>
      <c r="NTO2" s="133"/>
      <c r="NTP2" s="133"/>
      <c r="NTQ2" s="133"/>
      <c r="NTR2" s="133"/>
      <c r="NTS2" s="133"/>
      <c r="NTT2" s="133"/>
      <c r="NTU2" s="133"/>
      <c r="NTV2" s="133"/>
      <c r="NTW2" s="133"/>
      <c r="NTX2" s="133"/>
      <c r="NTY2" s="133"/>
      <c r="NTZ2" s="133"/>
      <c r="NUA2" s="133"/>
      <c r="NUB2" s="133"/>
      <c r="NUC2" s="133"/>
      <c r="NUD2" s="133"/>
      <c r="NUE2" s="133"/>
      <c r="NUF2" s="133"/>
      <c r="NUG2" s="133"/>
      <c r="NUH2" s="133"/>
      <c r="NUI2" s="133"/>
      <c r="NUJ2" s="133"/>
      <c r="NUK2" s="133"/>
      <c r="NUL2" s="133"/>
      <c r="NUM2" s="133"/>
      <c r="NUN2" s="133"/>
      <c r="NUO2" s="133"/>
      <c r="NUP2" s="133"/>
      <c r="NUQ2" s="133"/>
      <c r="NUR2" s="133"/>
      <c r="NUS2" s="133"/>
      <c r="NUT2" s="133"/>
      <c r="NUU2" s="133"/>
      <c r="NUV2" s="133"/>
      <c r="NUW2" s="133"/>
      <c r="NUX2" s="133"/>
      <c r="NUY2" s="133"/>
      <c r="NUZ2" s="133"/>
      <c r="NVA2" s="133"/>
      <c r="NVB2" s="133"/>
      <c r="NVC2" s="133"/>
      <c r="NVD2" s="133"/>
      <c r="NVE2" s="133"/>
      <c r="NVF2" s="133"/>
      <c r="NVG2" s="133"/>
      <c r="NVH2" s="133"/>
      <c r="NVI2" s="133"/>
      <c r="NVJ2" s="133"/>
      <c r="NVK2" s="133"/>
      <c r="NVL2" s="133"/>
      <c r="NVM2" s="133"/>
      <c r="NVN2" s="133"/>
      <c r="NVO2" s="133"/>
      <c r="NVP2" s="133"/>
      <c r="NVQ2" s="133"/>
      <c r="NVR2" s="133"/>
      <c r="NVS2" s="133"/>
      <c r="NVT2" s="133"/>
      <c r="NVU2" s="133"/>
      <c r="NVV2" s="133"/>
      <c r="NVW2" s="133"/>
      <c r="NVX2" s="133"/>
      <c r="NVY2" s="133"/>
      <c r="NVZ2" s="133"/>
      <c r="NWA2" s="133"/>
      <c r="NWB2" s="133"/>
      <c r="NWC2" s="133"/>
      <c r="NWD2" s="133"/>
      <c r="NWE2" s="133"/>
      <c r="NWF2" s="133"/>
      <c r="NWG2" s="133"/>
      <c r="NWH2" s="133"/>
      <c r="NWI2" s="133"/>
      <c r="NWJ2" s="133"/>
      <c r="NWK2" s="133"/>
      <c r="NWL2" s="133"/>
      <c r="NWM2" s="133"/>
      <c r="NWN2" s="133"/>
      <c r="NWO2" s="133"/>
      <c r="NWP2" s="133"/>
      <c r="NWQ2" s="133"/>
      <c r="NWR2" s="133"/>
      <c r="NWS2" s="133"/>
      <c r="NWT2" s="133"/>
      <c r="NWU2" s="133"/>
      <c r="NWV2" s="133"/>
      <c r="NWW2" s="133"/>
      <c r="NWX2" s="133"/>
      <c r="NWY2" s="133"/>
      <c r="NWZ2" s="133"/>
      <c r="NXA2" s="133"/>
      <c r="NXB2" s="133"/>
      <c r="NXC2" s="133"/>
      <c r="NXD2" s="133"/>
      <c r="NXE2" s="133"/>
      <c r="NXF2" s="133"/>
      <c r="NXG2" s="133"/>
      <c r="NXH2" s="133"/>
      <c r="NXI2" s="133"/>
      <c r="NXJ2" s="133"/>
      <c r="NXK2" s="133"/>
      <c r="NXL2" s="133"/>
      <c r="NXM2" s="133"/>
      <c r="NXN2" s="133"/>
      <c r="NXO2" s="133"/>
      <c r="NXP2" s="133"/>
      <c r="NXQ2" s="133"/>
      <c r="NXR2" s="133"/>
      <c r="NXS2" s="133"/>
      <c r="NXT2" s="133"/>
      <c r="NXU2" s="133"/>
      <c r="NXV2" s="133"/>
      <c r="NXW2" s="133"/>
      <c r="NXX2" s="133"/>
      <c r="NXY2" s="133"/>
      <c r="NXZ2" s="133"/>
      <c r="NYA2" s="133"/>
      <c r="NYB2" s="133"/>
      <c r="NYC2" s="133"/>
      <c r="NYD2" s="133"/>
      <c r="NYE2" s="133"/>
      <c r="NYF2" s="133"/>
      <c r="NYG2" s="133"/>
      <c r="NYH2" s="133"/>
      <c r="NYI2" s="133"/>
      <c r="NYJ2" s="133"/>
      <c r="NYK2" s="133"/>
      <c r="NYL2" s="133"/>
      <c r="NYM2" s="133"/>
      <c r="NYN2" s="133"/>
      <c r="NYO2" s="133"/>
      <c r="NYP2" s="133"/>
      <c r="NYQ2" s="133"/>
      <c r="NYR2" s="133"/>
      <c r="NYS2" s="133"/>
      <c r="NYT2" s="133"/>
      <c r="NYU2" s="133"/>
      <c r="NYV2" s="133"/>
      <c r="NYW2" s="133"/>
      <c r="NYX2" s="133"/>
      <c r="NYY2" s="133"/>
      <c r="NYZ2" s="133"/>
      <c r="NZA2" s="133"/>
      <c r="NZB2" s="133"/>
      <c r="NZC2" s="133"/>
      <c r="NZD2" s="133"/>
      <c r="NZE2" s="133"/>
      <c r="NZF2" s="133"/>
      <c r="NZG2" s="133"/>
      <c r="NZH2" s="133"/>
      <c r="NZI2" s="133"/>
      <c r="NZJ2" s="133"/>
      <c r="NZK2" s="133"/>
      <c r="NZL2" s="133"/>
      <c r="NZM2" s="133"/>
      <c r="NZN2" s="133"/>
      <c r="NZO2" s="133"/>
      <c r="NZP2" s="133"/>
      <c r="NZQ2" s="133"/>
      <c r="NZR2" s="133"/>
      <c r="NZS2" s="133"/>
      <c r="NZT2" s="133"/>
      <c r="NZU2" s="133"/>
      <c r="NZV2" s="133"/>
      <c r="NZW2" s="133"/>
      <c r="NZX2" s="133"/>
      <c r="NZY2" s="133"/>
      <c r="NZZ2" s="133"/>
      <c r="OAA2" s="133"/>
      <c r="OAB2" s="133"/>
      <c r="OAC2" s="133"/>
      <c r="OAD2" s="133"/>
      <c r="OAE2" s="133"/>
      <c r="OAF2" s="133"/>
      <c r="OAG2" s="133"/>
      <c r="OAH2" s="133"/>
      <c r="OAI2" s="133"/>
      <c r="OAJ2" s="133"/>
      <c r="OAK2" s="133"/>
      <c r="OAL2" s="133"/>
      <c r="OAM2" s="133"/>
      <c r="OAN2" s="133"/>
      <c r="OAO2" s="133"/>
      <c r="OAP2" s="133"/>
      <c r="OAQ2" s="133"/>
      <c r="OAR2" s="133"/>
      <c r="OAS2" s="133"/>
      <c r="OAT2" s="133"/>
      <c r="OAU2" s="133"/>
      <c r="OAV2" s="133"/>
      <c r="OAW2" s="133"/>
      <c r="OAX2" s="133"/>
      <c r="OAY2" s="133"/>
      <c r="OAZ2" s="133"/>
      <c r="OBA2" s="133"/>
      <c r="OBB2" s="133"/>
      <c r="OBC2" s="133"/>
      <c r="OBD2" s="133"/>
      <c r="OBE2" s="133"/>
      <c r="OBF2" s="133"/>
      <c r="OBG2" s="133"/>
      <c r="OBH2" s="133"/>
      <c r="OBI2" s="133"/>
      <c r="OBJ2" s="133"/>
      <c r="OBK2" s="133"/>
      <c r="OBL2" s="133"/>
      <c r="OBM2" s="133"/>
      <c r="OBN2" s="133"/>
      <c r="OBO2" s="133"/>
      <c r="OBP2" s="133"/>
      <c r="OBQ2" s="133"/>
      <c r="OBR2" s="133"/>
      <c r="OBS2" s="133"/>
      <c r="OBT2" s="133"/>
      <c r="OBU2" s="133"/>
      <c r="OBV2" s="133"/>
      <c r="OBW2" s="133"/>
      <c r="OBX2" s="133"/>
      <c r="OBY2" s="133"/>
      <c r="OBZ2" s="133"/>
      <c r="OCA2" s="133"/>
      <c r="OCB2" s="133"/>
      <c r="OCC2" s="133"/>
      <c r="OCD2" s="133"/>
      <c r="OCE2" s="133"/>
      <c r="OCF2" s="133"/>
      <c r="OCG2" s="133"/>
      <c r="OCH2" s="133"/>
      <c r="OCI2" s="133"/>
      <c r="OCJ2" s="133"/>
      <c r="OCK2" s="133"/>
      <c r="OCL2" s="133"/>
      <c r="OCM2" s="133"/>
      <c r="OCN2" s="133"/>
      <c r="OCO2" s="133"/>
      <c r="OCP2" s="133"/>
      <c r="OCQ2" s="133"/>
      <c r="OCR2" s="133"/>
      <c r="OCS2" s="133"/>
      <c r="OCT2" s="133"/>
      <c r="OCU2" s="133"/>
      <c r="OCV2" s="133"/>
      <c r="OCW2" s="133"/>
      <c r="OCX2" s="133"/>
      <c r="OCY2" s="133"/>
      <c r="OCZ2" s="133"/>
      <c r="ODA2" s="133"/>
      <c r="ODB2" s="133"/>
      <c r="ODC2" s="133"/>
      <c r="ODD2" s="133"/>
      <c r="ODE2" s="133"/>
      <c r="ODF2" s="133"/>
      <c r="ODG2" s="133"/>
      <c r="ODH2" s="133"/>
      <c r="ODI2" s="133"/>
      <c r="ODJ2" s="133"/>
      <c r="ODK2" s="133"/>
      <c r="ODL2" s="133"/>
      <c r="ODM2" s="133"/>
      <c r="ODN2" s="133"/>
      <c r="ODO2" s="133"/>
      <c r="ODP2" s="133"/>
      <c r="ODQ2" s="133"/>
      <c r="ODR2" s="133"/>
      <c r="ODS2" s="133"/>
      <c r="ODT2" s="133"/>
      <c r="ODU2" s="133"/>
      <c r="ODV2" s="133"/>
      <c r="ODW2" s="133"/>
      <c r="ODX2" s="133"/>
      <c r="ODY2" s="133"/>
      <c r="ODZ2" s="133"/>
      <c r="OEA2" s="133"/>
      <c r="OEB2" s="133"/>
      <c r="OEC2" s="133"/>
      <c r="OED2" s="133"/>
      <c r="OEE2" s="133"/>
      <c r="OEF2" s="133"/>
      <c r="OEG2" s="133"/>
      <c r="OEH2" s="133"/>
      <c r="OEI2" s="133"/>
      <c r="OEJ2" s="133"/>
      <c r="OEK2" s="133"/>
      <c r="OEL2" s="133"/>
      <c r="OEM2" s="133"/>
      <c r="OEN2" s="133"/>
      <c r="OEO2" s="133"/>
      <c r="OEP2" s="133"/>
      <c r="OEQ2" s="133"/>
      <c r="OER2" s="133"/>
      <c r="OES2" s="133"/>
      <c r="OET2" s="133"/>
      <c r="OEU2" s="133"/>
      <c r="OEV2" s="133"/>
      <c r="OEW2" s="133"/>
      <c r="OEX2" s="133"/>
      <c r="OEY2" s="133"/>
      <c r="OEZ2" s="133"/>
      <c r="OFA2" s="133"/>
      <c r="OFB2" s="133"/>
      <c r="OFC2" s="133"/>
      <c r="OFD2" s="133"/>
      <c r="OFE2" s="133"/>
      <c r="OFF2" s="133"/>
      <c r="OFG2" s="133"/>
      <c r="OFH2" s="133"/>
      <c r="OFI2" s="133"/>
      <c r="OFJ2" s="133"/>
      <c r="OFK2" s="133"/>
      <c r="OFL2" s="133"/>
      <c r="OFM2" s="133"/>
      <c r="OFN2" s="133"/>
      <c r="OFO2" s="133"/>
      <c r="OFP2" s="133"/>
      <c r="OFQ2" s="133"/>
      <c r="OFR2" s="133"/>
      <c r="OFS2" s="133"/>
      <c r="OFT2" s="133"/>
      <c r="OFU2" s="133"/>
      <c r="OFV2" s="133"/>
      <c r="OFW2" s="133"/>
      <c r="OFX2" s="133"/>
      <c r="OFY2" s="133"/>
      <c r="OFZ2" s="133"/>
      <c r="OGA2" s="133"/>
      <c r="OGB2" s="133"/>
      <c r="OGC2" s="133"/>
      <c r="OGD2" s="133"/>
      <c r="OGE2" s="133"/>
      <c r="OGF2" s="133"/>
      <c r="OGG2" s="133"/>
      <c r="OGH2" s="133"/>
      <c r="OGI2" s="133"/>
      <c r="OGJ2" s="133"/>
      <c r="OGK2" s="133"/>
      <c r="OGL2" s="133"/>
      <c r="OGM2" s="133"/>
      <c r="OGN2" s="133"/>
      <c r="OGO2" s="133"/>
      <c r="OGP2" s="133"/>
      <c r="OGQ2" s="133"/>
      <c r="OGR2" s="133"/>
      <c r="OGS2" s="133"/>
      <c r="OGT2" s="133"/>
      <c r="OGU2" s="133"/>
      <c r="OGV2" s="133"/>
      <c r="OGW2" s="133"/>
      <c r="OGX2" s="133"/>
      <c r="OGY2" s="133"/>
      <c r="OGZ2" s="133"/>
      <c r="OHA2" s="133"/>
      <c r="OHB2" s="133"/>
      <c r="OHC2" s="133"/>
      <c r="OHD2" s="133"/>
      <c r="OHE2" s="133"/>
      <c r="OHF2" s="133"/>
      <c r="OHG2" s="133"/>
      <c r="OHH2" s="133"/>
      <c r="OHI2" s="133"/>
      <c r="OHJ2" s="133"/>
      <c r="OHK2" s="133"/>
      <c r="OHL2" s="133"/>
      <c r="OHM2" s="133"/>
      <c r="OHN2" s="133"/>
      <c r="OHO2" s="133"/>
      <c r="OHP2" s="133"/>
      <c r="OHQ2" s="133"/>
      <c r="OHR2" s="133"/>
      <c r="OHS2" s="133"/>
      <c r="OHT2" s="133"/>
      <c r="OHU2" s="133"/>
      <c r="OHV2" s="133"/>
      <c r="OHW2" s="133"/>
      <c r="OHX2" s="133"/>
      <c r="OHY2" s="133"/>
      <c r="OHZ2" s="133"/>
      <c r="OIA2" s="133"/>
      <c r="OIB2" s="133"/>
      <c r="OIC2" s="133"/>
      <c r="OID2" s="133"/>
      <c r="OIE2" s="133"/>
      <c r="OIF2" s="133"/>
      <c r="OIG2" s="133"/>
      <c r="OIH2" s="133"/>
      <c r="OII2" s="133"/>
      <c r="OIJ2" s="133"/>
      <c r="OIK2" s="133"/>
      <c r="OIL2" s="133"/>
      <c r="OIM2" s="133"/>
      <c r="OIN2" s="133"/>
      <c r="OIO2" s="133"/>
      <c r="OIP2" s="133"/>
      <c r="OIQ2" s="133"/>
      <c r="OIR2" s="133"/>
      <c r="OIS2" s="133"/>
      <c r="OIT2" s="133"/>
      <c r="OIU2" s="133"/>
      <c r="OIV2" s="133"/>
      <c r="OIW2" s="133"/>
      <c r="OIX2" s="133"/>
      <c r="OIY2" s="133"/>
      <c r="OIZ2" s="133"/>
      <c r="OJA2" s="133"/>
      <c r="OJB2" s="133"/>
      <c r="OJC2" s="133"/>
      <c r="OJD2" s="133"/>
      <c r="OJE2" s="133"/>
      <c r="OJF2" s="133"/>
      <c r="OJG2" s="133"/>
      <c r="OJH2" s="133"/>
      <c r="OJI2" s="133"/>
      <c r="OJJ2" s="133"/>
      <c r="OJK2" s="133"/>
      <c r="OJL2" s="133"/>
      <c r="OJM2" s="133"/>
      <c r="OJN2" s="133"/>
      <c r="OJO2" s="133"/>
      <c r="OJP2" s="133"/>
      <c r="OJQ2" s="133"/>
      <c r="OJR2" s="133"/>
      <c r="OJS2" s="133"/>
      <c r="OJT2" s="133"/>
      <c r="OJU2" s="133"/>
      <c r="OJV2" s="133"/>
      <c r="OJW2" s="133"/>
      <c r="OJX2" s="133"/>
      <c r="OJY2" s="133"/>
      <c r="OJZ2" s="133"/>
      <c r="OKA2" s="133"/>
      <c r="OKB2" s="133"/>
      <c r="OKC2" s="133"/>
      <c r="OKD2" s="133"/>
      <c r="OKE2" s="133"/>
      <c r="OKF2" s="133"/>
      <c r="OKG2" s="133"/>
      <c r="OKH2" s="133"/>
      <c r="OKI2" s="133"/>
      <c r="OKJ2" s="133"/>
      <c r="OKK2" s="133"/>
      <c r="OKL2" s="133"/>
      <c r="OKM2" s="133"/>
      <c r="OKN2" s="133"/>
      <c r="OKO2" s="133"/>
      <c r="OKP2" s="133"/>
      <c r="OKQ2" s="133"/>
      <c r="OKR2" s="133"/>
      <c r="OKS2" s="133"/>
      <c r="OKT2" s="133"/>
      <c r="OKU2" s="133"/>
      <c r="OKV2" s="133"/>
      <c r="OKW2" s="133"/>
      <c r="OKX2" s="133"/>
      <c r="OKY2" s="133"/>
      <c r="OKZ2" s="133"/>
      <c r="OLA2" s="133"/>
      <c r="OLB2" s="133"/>
      <c r="OLC2" s="133"/>
      <c r="OLD2" s="133"/>
      <c r="OLE2" s="133"/>
      <c r="OLF2" s="133"/>
      <c r="OLG2" s="133"/>
      <c r="OLH2" s="133"/>
      <c r="OLI2" s="133"/>
      <c r="OLJ2" s="133"/>
      <c r="OLK2" s="133"/>
      <c r="OLL2" s="133"/>
      <c r="OLM2" s="133"/>
      <c r="OLN2" s="133"/>
      <c r="OLO2" s="133"/>
      <c r="OLP2" s="133"/>
      <c r="OLQ2" s="133"/>
      <c r="OLR2" s="133"/>
      <c r="OLS2" s="133"/>
      <c r="OLT2" s="133"/>
      <c r="OLU2" s="133"/>
      <c r="OLV2" s="133"/>
      <c r="OLW2" s="133"/>
      <c r="OLX2" s="133"/>
      <c r="OLY2" s="133"/>
      <c r="OLZ2" s="133"/>
      <c r="OMA2" s="133"/>
      <c r="OMB2" s="133"/>
      <c r="OMC2" s="133"/>
      <c r="OMD2" s="133"/>
      <c r="OME2" s="133"/>
      <c r="OMF2" s="133"/>
      <c r="OMG2" s="133"/>
      <c r="OMH2" s="133"/>
      <c r="OMI2" s="133"/>
      <c r="OMJ2" s="133"/>
      <c r="OMK2" s="133"/>
      <c r="OML2" s="133"/>
      <c r="OMM2" s="133"/>
      <c r="OMN2" s="133"/>
      <c r="OMO2" s="133"/>
      <c r="OMP2" s="133"/>
      <c r="OMQ2" s="133"/>
      <c r="OMR2" s="133"/>
      <c r="OMS2" s="133"/>
      <c r="OMT2" s="133"/>
      <c r="OMU2" s="133"/>
      <c r="OMV2" s="133"/>
      <c r="OMW2" s="133"/>
      <c r="OMX2" s="133"/>
      <c r="OMY2" s="133"/>
      <c r="OMZ2" s="133"/>
      <c r="ONA2" s="133"/>
      <c r="ONB2" s="133"/>
      <c r="ONC2" s="133"/>
      <c r="OND2" s="133"/>
      <c r="ONE2" s="133"/>
      <c r="ONF2" s="133"/>
      <c r="ONG2" s="133"/>
      <c r="ONH2" s="133"/>
      <c r="ONI2" s="133"/>
      <c r="ONJ2" s="133"/>
      <c r="ONK2" s="133"/>
      <c r="ONL2" s="133"/>
      <c r="ONM2" s="133"/>
      <c r="ONN2" s="133"/>
      <c r="ONO2" s="133"/>
      <c r="ONP2" s="133"/>
      <c r="ONQ2" s="133"/>
      <c r="ONR2" s="133"/>
      <c r="ONS2" s="133"/>
      <c r="ONT2" s="133"/>
      <c r="ONU2" s="133"/>
      <c r="ONV2" s="133"/>
      <c r="ONW2" s="133"/>
      <c r="ONX2" s="133"/>
      <c r="ONY2" s="133"/>
      <c r="ONZ2" s="133"/>
      <c r="OOA2" s="133"/>
      <c r="OOB2" s="133"/>
      <c r="OOC2" s="133"/>
      <c r="OOD2" s="133"/>
      <c r="OOE2" s="133"/>
      <c r="OOF2" s="133"/>
      <c r="OOG2" s="133"/>
      <c r="OOH2" s="133"/>
      <c r="OOI2" s="133"/>
      <c r="OOJ2" s="133"/>
      <c r="OOK2" s="133"/>
      <c r="OOL2" s="133"/>
      <c r="OOM2" s="133"/>
      <c r="OON2" s="133"/>
      <c r="OOO2" s="133"/>
      <c r="OOP2" s="133"/>
      <c r="OOQ2" s="133"/>
      <c r="OOR2" s="133"/>
      <c r="OOS2" s="133"/>
      <c r="OOT2" s="133"/>
      <c r="OOU2" s="133"/>
      <c r="OOV2" s="133"/>
      <c r="OOW2" s="133"/>
      <c r="OOX2" s="133"/>
      <c r="OOY2" s="133"/>
      <c r="OOZ2" s="133"/>
      <c r="OPA2" s="133"/>
      <c r="OPB2" s="133"/>
      <c r="OPC2" s="133"/>
      <c r="OPD2" s="133"/>
      <c r="OPE2" s="133"/>
      <c r="OPF2" s="133"/>
      <c r="OPG2" s="133"/>
      <c r="OPH2" s="133"/>
      <c r="OPI2" s="133"/>
      <c r="OPJ2" s="133"/>
      <c r="OPK2" s="133"/>
      <c r="OPL2" s="133"/>
      <c r="OPM2" s="133"/>
      <c r="OPN2" s="133"/>
      <c r="OPO2" s="133"/>
      <c r="OPP2" s="133"/>
      <c r="OPQ2" s="133"/>
      <c r="OPR2" s="133"/>
      <c r="OPS2" s="133"/>
      <c r="OPT2" s="133"/>
      <c r="OPU2" s="133"/>
      <c r="OPV2" s="133"/>
      <c r="OPW2" s="133"/>
      <c r="OPX2" s="133"/>
      <c r="OPY2" s="133"/>
      <c r="OPZ2" s="133"/>
      <c r="OQA2" s="133"/>
      <c r="OQB2" s="133"/>
      <c r="OQC2" s="133"/>
      <c r="OQD2" s="133"/>
      <c r="OQE2" s="133"/>
      <c r="OQF2" s="133"/>
      <c r="OQG2" s="133"/>
      <c r="OQH2" s="133"/>
      <c r="OQI2" s="133"/>
      <c r="OQJ2" s="133"/>
      <c r="OQK2" s="133"/>
      <c r="OQL2" s="133"/>
      <c r="OQM2" s="133"/>
      <c r="OQN2" s="133"/>
      <c r="OQO2" s="133"/>
      <c r="OQP2" s="133"/>
      <c r="OQQ2" s="133"/>
      <c r="OQR2" s="133"/>
      <c r="OQS2" s="133"/>
      <c r="OQT2" s="133"/>
      <c r="OQU2" s="133"/>
      <c r="OQV2" s="133"/>
      <c r="OQW2" s="133"/>
      <c r="OQX2" s="133"/>
      <c r="OQY2" s="133"/>
      <c r="OQZ2" s="133"/>
      <c r="ORA2" s="133"/>
      <c r="ORB2" s="133"/>
      <c r="ORC2" s="133"/>
      <c r="ORD2" s="133"/>
      <c r="ORE2" s="133"/>
      <c r="ORF2" s="133"/>
      <c r="ORG2" s="133"/>
      <c r="ORH2" s="133"/>
      <c r="ORI2" s="133"/>
      <c r="ORJ2" s="133"/>
      <c r="ORK2" s="133"/>
      <c r="ORL2" s="133"/>
      <c r="ORM2" s="133"/>
      <c r="ORN2" s="133"/>
      <c r="ORO2" s="133"/>
      <c r="ORP2" s="133"/>
      <c r="ORQ2" s="133"/>
      <c r="ORR2" s="133"/>
      <c r="ORS2" s="133"/>
      <c r="ORT2" s="133"/>
      <c r="ORU2" s="133"/>
      <c r="ORV2" s="133"/>
      <c r="ORW2" s="133"/>
      <c r="ORX2" s="133"/>
      <c r="ORY2" s="133"/>
      <c r="ORZ2" s="133"/>
      <c r="OSA2" s="133"/>
      <c r="OSB2" s="133"/>
      <c r="OSC2" s="133"/>
      <c r="OSD2" s="133"/>
      <c r="OSE2" s="133"/>
      <c r="OSF2" s="133"/>
      <c r="OSG2" s="133"/>
      <c r="OSH2" s="133"/>
      <c r="OSI2" s="133"/>
      <c r="OSJ2" s="133"/>
      <c r="OSK2" s="133"/>
      <c r="OSL2" s="133"/>
      <c r="OSM2" s="133"/>
      <c r="OSN2" s="133"/>
      <c r="OSO2" s="133"/>
      <c r="OSP2" s="133"/>
      <c r="OSQ2" s="133"/>
      <c r="OSR2" s="133"/>
      <c r="OSS2" s="133"/>
      <c r="OST2" s="133"/>
      <c r="OSU2" s="133"/>
      <c r="OSV2" s="133"/>
      <c r="OSW2" s="133"/>
      <c r="OSX2" s="133"/>
      <c r="OSY2" s="133"/>
      <c r="OSZ2" s="133"/>
      <c r="OTA2" s="133"/>
      <c r="OTB2" s="133"/>
      <c r="OTC2" s="133"/>
      <c r="OTD2" s="133"/>
      <c r="OTE2" s="133"/>
      <c r="OTF2" s="133"/>
      <c r="OTG2" s="133"/>
      <c r="OTH2" s="133"/>
      <c r="OTI2" s="133"/>
      <c r="OTJ2" s="133"/>
      <c r="OTK2" s="133"/>
      <c r="OTL2" s="133"/>
      <c r="OTM2" s="133"/>
      <c r="OTN2" s="133"/>
      <c r="OTO2" s="133"/>
      <c r="OTP2" s="133"/>
      <c r="OTQ2" s="133"/>
      <c r="OTR2" s="133"/>
      <c r="OTS2" s="133"/>
      <c r="OTT2" s="133"/>
      <c r="OTU2" s="133"/>
      <c r="OTV2" s="133"/>
      <c r="OTW2" s="133"/>
      <c r="OTX2" s="133"/>
      <c r="OTY2" s="133"/>
      <c r="OTZ2" s="133"/>
      <c r="OUA2" s="133"/>
      <c r="OUB2" s="133"/>
      <c r="OUC2" s="133"/>
      <c r="OUD2" s="133"/>
      <c r="OUE2" s="133"/>
      <c r="OUF2" s="133"/>
      <c r="OUG2" s="133"/>
      <c r="OUH2" s="133"/>
      <c r="OUI2" s="133"/>
      <c r="OUJ2" s="133"/>
      <c r="OUK2" s="133"/>
      <c r="OUL2" s="133"/>
      <c r="OUM2" s="133"/>
      <c r="OUN2" s="133"/>
      <c r="OUO2" s="133"/>
      <c r="OUP2" s="133"/>
      <c r="OUQ2" s="133"/>
      <c r="OUR2" s="133"/>
      <c r="OUS2" s="133"/>
      <c r="OUT2" s="133"/>
      <c r="OUU2" s="133"/>
      <c r="OUV2" s="133"/>
      <c r="OUW2" s="133"/>
      <c r="OUX2" s="133"/>
      <c r="OUY2" s="133"/>
      <c r="OUZ2" s="133"/>
      <c r="OVA2" s="133"/>
      <c r="OVB2" s="133"/>
      <c r="OVC2" s="133"/>
      <c r="OVD2" s="133"/>
      <c r="OVE2" s="133"/>
      <c r="OVF2" s="133"/>
      <c r="OVG2" s="133"/>
      <c r="OVH2" s="133"/>
      <c r="OVI2" s="133"/>
      <c r="OVJ2" s="133"/>
      <c r="OVK2" s="133"/>
      <c r="OVL2" s="133"/>
      <c r="OVM2" s="133"/>
      <c r="OVN2" s="133"/>
      <c r="OVO2" s="133"/>
      <c r="OVP2" s="133"/>
      <c r="OVQ2" s="133"/>
      <c r="OVR2" s="133"/>
      <c r="OVS2" s="133"/>
      <c r="OVT2" s="133"/>
      <c r="OVU2" s="133"/>
      <c r="OVV2" s="133"/>
      <c r="OVW2" s="133"/>
      <c r="OVX2" s="133"/>
      <c r="OVY2" s="133"/>
      <c r="OVZ2" s="133"/>
      <c r="OWA2" s="133"/>
      <c r="OWB2" s="133"/>
      <c r="OWC2" s="133"/>
      <c r="OWD2" s="133"/>
      <c r="OWE2" s="133"/>
      <c r="OWF2" s="133"/>
      <c r="OWG2" s="133"/>
      <c r="OWH2" s="133"/>
      <c r="OWI2" s="133"/>
      <c r="OWJ2" s="133"/>
      <c r="OWK2" s="133"/>
      <c r="OWL2" s="133"/>
      <c r="OWM2" s="133"/>
      <c r="OWN2" s="133"/>
      <c r="OWO2" s="133"/>
      <c r="OWP2" s="133"/>
      <c r="OWQ2" s="133"/>
      <c r="OWR2" s="133"/>
      <c r="OWS2" s="133"/>
      <c r="OWT2" s="133"/>
      <c r="OWU2" s="133"/>
      <c r="OWV2" s="133"/>
      <c r="OWW2" s="133"/>
      <c r="OWX2" s="133"/>
      <c r="OWY2" s="133"/>
      <c r="OWZ2" s="133"/>
      <c r="OXA2" s="133"/>
      <c r="OXB2" s="133"/>
      <c r="OXC2" s="133"/>
      <c r="OXD2" s="133"/>
      <c r="OXE2" s="133"/>
      <c r="OXF2" s="133"/>
      <c r="OXG2" s="133"/>
      <c r="OXH2" s="133"/>
      <c r="OXI2" s="133"/>
      <c r="OXJ2" s="133"/>
      <c r="OXK2" s="133"/>
      <c r="OXL2" s="133"/>
      <c r="OXM2" s="133"/>
      <c r="OXN2" s="133"/>
      <c r="OXO2" s="133"/>
      <c r="OXP2" s="133"/>
      <c r="OXQ2" s="133"/>
      <c r="OXR2" s="133"/>
      <c r="OXS2" s="133"/>
      <c r="OXT2" s="133"/>
      <c r="OXU2" s="133"/>
      <c r="OXV2" s="133"/>
      <c r="OXW2" s="133"/>
      <c r="OXX2" s="133"/>
      <c r="OXY2" s="133"/>
      <c r="OXZ2" s="133"/>
      <c r="OYA2" s="133"/>
      <c r="OYB2" s="133"/>
      <c r="OYC2" s="133"/>
      <c r="OYD2" s="133"/>
      <c r="OYE2" s="133"/>
      <c r="OYF2" s="133"/>
      <c r="OYG2" s="133"/>
      <c r="OYH2" s="133"/>
      <c r="OYI2" s="133"/>
      <c r="OYJ2" s="133"/>
      <c r="OYK2" s="133"/>
      <c r="OYL2" s="133"/>
      <c r="OYM2" s="133"/>
      <c r="OYN2" s="133"/>
      <c r="OYO2" s="133"/>
      <c r="OYP2" s="133"/>
      <c r="OYQ2" s="133"/>
      <c r="OYR2" s="133"/>
      <c r="OYS2" s="133"/>
      <c r="OYT2" s="133"/>
      <c r="OYU2" s="133"/>
      <c r="OYV2" s="133"/>
      <c r="OYW2" s="133"/>
      <c r="OYX2" s="133"/>
      <c r="OYY2" s="133"/>
      <c r="OYZ2" s="133"/>
      <c r="OZA2" s="133"/>
      <c r="OZB2" s="133"/>
      <c r="OZC2" s="133"/>
      <c r="OZD2" s="133"/>
      <c r="OZE2" s="133"/>
      <c r="OZF2" s="133"/>
      <c r="OZG2" s="133"/>
      <c r="OZH2" s="133"/>
      <c r="OZI2" s="133"/>
      <c r="OZJ2" s="133"/>
      <c r="OZK2" s="133"/>
      <c r="OZL2" s="133"/>
      <c r="OZM2" s="133"/>
      <c r="OZN2" s="133"/>
      <c r="OZO2" s="133"/>
      <c r="OZP2" s="133"/>
      <c r="OZQ2" s="133"/>
      <c r="OZR2" s="133"/>
      <c r="OZS2" s="133"/>
      <c r="OZT2" s="133"/>
      <c r="OZU2" s="133"/>
      <c r="OZV2" s="133"/>
      <c r="OZW2" s="133"/>
      <c r="OZX2" s="133"/>
      <c r="OZY2" s="133"/>
      <c r="OZZ2" s="133"/>
      <c r="PAA2" s="133"/>
      <c r="PAB2" s="133"/>
      <c r="PAC2" s="133"/>
      <c r="PAD2" s="133"/>
      <c r="PAE2" s="133"/>
      <c r="PAF2" s="133"/>
      <c r="PAG2" s="133"/>
      <c r="PAH2" s="133"/>
      <c r="PAI2" s="133"/>
      <c r="PAJ2" s="133"/>
      <c r="PAK2" s="133"/>
      <c r="PAL2" s="133"/>
      <c r="PAM2" s="133"/>
      <c r="PAN2" s="133"/>
      <c r="PAO2" s="133"/>
      <c r="PAP2" s="133"/>
      <c r="PAQ2" s="133"/>
      <c r="PAR2" s="133"/>
      <c r="PAS2" s="133"/>
      <c r="PAT2" s="133"/>
      <c r="PAU2" s="133"/>
      <c r="PAV2" s="133"/>
      <c r="PAW2" s="133"/>
      <c r="PAX2" s="133"/>
      <c r="PAY2" s="133"/>
      <c r="PAZ2" s="133"/>
      <c r="PBA2" s="133"/>
      <c r="PBB2" s="133"/>
      <c r="PBC2" s="133"/>
      <c r="PBD2" s="133"/>
      <c r="PBE2" s="133"/>
      <c r="PBF2" s="133"/>
      <c r="PBG2" s="133"/>
      <c r="PBH2" s="133"/>
      <c r="PBI2" s="133"/>
      <c r="PBJ2" s="133"/>
      <c r="PBK2" s="133"/>
      <c r="PBL2" s="133"/>
      <c r="PBM2" s="133"/>
      <c r="PBN2" s="133"/>
      <c r="PBO2" s="133"/>
      <c r="PBP2" s="133"/>
      <c r="PBQ2" s="133"/>
      <c r="PBR2" s="133"/>
      <c r="PBS2" s="133"/>
      <c r="PBT2" s="133"/>
      <c r="PBU2" s="133"/>
      <c r="PBV2" s="133"/>
      <c r="PBW2" s="133"/>
      <c r="PBX2" s="133"/>
      <c r="PBY2" s="133"/>
      <c r="PBZ2" s="133"/>
      <c r="PCA2" s="133"/>
      <c r="PCB2" s="133"/>
      <c r="PCC2" s="133"/>
      <c r="PCD2" s="133"/>
      <c r="PCE2" s="133"/>
      <c r="PCF2" s="133"/>
      <c r="PCG2" s="133"/>
      <c r="PCH2" s="133"/>
      <c r="PCI2" s="133"/>
      <c r="PCJ2" s="133"/>
      <c r="PCK2" s="133"/>
      <c r="PCL2" s="133"/>
      <c r="PCM2" s="133"/>
      <c r="PCN2" s="133"/>
      <c r="PCO2" s="133"/>
      <c r="PCP2" s="133"/>
      <c r="PCQ2" s="133"/>
      <c r="PCR2" s="133"/>
      <c r="PCS2" s="133"/>
      <c r="PCT2" s="133"/>
      <c r="PCU2" s="133"/>
      <c r="PCV2" s="133"/>
      <c r="PCW2" s="133"/>
      <c r="PCX2" s="133"/>
      <c r="PCY2" s="133"/>
      <c r="PCZ2" s="133"/>
      <c r="PDA2" s="133"/>
      <c r="PDB2" s="133"/>
      <c r="PDC2" s="133"/>
      <c r="PDD2" s="133"/>
      <c r="PDE2" s="133"/>
      <c r="PDF2" s="133"/>
      <c r="PDG2" s="133"/>
      <c r="PDH2" s="133"/>
      <c r="PDI2" s="133"/>
      <c r="PDJ2" s="133"/>
      <c r="PDK2" s="133"/>
      <c r="PDL2" s="133"/>
      <c r="PDM2" s="133"/>
      <c r="PDN2" s="133"/>
      <c r="PDO2" s="133"/>
      <c r="PDP2" s="133"/>
      <c r="PDQ2" s="133"/>
      <c r="PDR2" s="133"/>
      <c r="PDS2" s="133"/>
      <c r="PDT2" s="133"/>
      <c r="PDU2" s="133"/>
      <c r="PDV2" s="133"/>
      <c r="PDW2" s="133"/>
      <c r="PDX2" s="133"/>
      <c r="PDY2" s="133"/>
      <c r="PDZ2" s="133"/>
      <c r="PEA2" s="133"/>
      <c r="PEB2" s="133"/>
      <c r="PEC2" s="133"/>
      <c r="PED2" s="133"/>
      <c r="PEE2" s="133"/>
      <c r="PEF2" s="133"/>
      <c r="PEG2" s="133"/>
      <c r="PEH2" s="133"/>
      <c r="PEI2" s="133"/>
      <c r="PEJ2" s="133"/>
      <c r="PEK2" s="133"/>
      <c r="PEL2" s="133"/>
      <c r="PEM2" s="133"/>
      <c r="PEN2" s="133"/>
      <c r="PEO2" s="133"/>
      <c r="PEP2" s="133"/>
      <c r="PEQ2" s="133"/>
      <c r="PER2" s="133"/>
      <c r="PES2" s="133"/>
      <c r="PET2" s="133"/>
      <c r="PEU2" s="133"/>
      <c r="PEV2" s="133"/>
      <c r="PEW2" s="133"/>
      <c r="PEX2" s="133"/>
      <c r="PEY2" s="133"/>
      <c r="PEZ2" s="133"/>
      <c r="PFA2" s="133"/>
      <c r="PFB2" s="133"/>
      <c r="PFC2" s="133"/>
      <c r="PFD2" s="133"/>
      <c r="PFE2" s="133"/>
      <c r="PFF2" s="133"/>
      <c r="PFG2" s="133"/>
      <c r="PFH2" s="133"/>
      <c r="PFI2" s="133"/>
      <c r="PFJ2" s="133"/>
      <c r="PFK2" s="133"/>
      <c r="PFL2" s="133"/>
      <c r="PFM2" s="133"/>
      <c r="PFN2" s="133"/>
      <c r="PFO2" s="133"/>
      <c r="PFP2" s="133"/>
      <c r="PFQ2" s="133"/>
      <c r="PFR2" s="133"/>
      <c r="PFS2" s="133"/>
      <c r="PFT2" s="133"/>
      <c r="PFU2" s="133"/>
      <c r="PFV2" s="133"/>
      <c r="PFW2" s="133"/>
      <c r="PFX2" s="133"/>
      <c r="PFY2" s="133"/>
      <c r="PFZ2" s="133"/>
      <c r="PGA2" s="133"/>
      <c r="PGB2" s="133"/>
      <c r="PGC2" s="133"/>
      <c r="PGD2" s="133"/>
      <c r="PGE2" s="133"/>
      <c r="PGF2" s="133"/>
      <c r="PGG2" s="133"/>
      <c r="PGH2" s="133"/>
      <c r="PGI2" s="133"/>
      <c r="PGJ2" s="133"/>
      <c r="PGK2" s="133"/>
      <c r="PGL2" s="133"/>
      <c r="PGM2" s="133"/>
      <c r="PGN2" s="133"/>
      <c r="PGO2" s="133"/>
      <c r="PGP2" s="133"/>
      <c r="PGQ2" s="133"/>
      <c r="PGR2" s="133"/>
      <c r="PGS2" s="133"/>
      <c r="PGT2" s="133"/>
      <c r="PGU2" s="133"/>
      <c r="PGV2" s="133"/>
      <c r="PGW2" s="133"/>
      <c r="PGX2" s="133"/>
      <c r="PGY2" s="133"/>
      <c r="PGZ2" s="133"/>
      <c r="PHA2" s="133"/>
      <c r="PHB2" s="133"/>
      <c r="PHC2" s="133"/>
      <c r="PHD2" s="133"/>
      <c r="PHE2" s="133"/>
      <c r="PHF2" s="133"/>
      <c r="PHG2" s="133"/>
      <c r="PHH2" s="133"/>
      <c r="PHI2" s="133"/>
      <c r="PHJ2" s="133"/>
      <c r="PHK2" s="133"/>
      <c r="PHL2" s="133"/>
      <c r="PHM2" s="133"/>
      <c r="PHN2" s="133"/>
      <c r="PHO2" s="133"/>
      <c r="PHP2" s="133"/>
      <c r="PHQ2" s="133"/>
      <c r="PHR2" s="133"/>
      <c r="PHS2" s="133"/>
      <c r="PHT2" s="133"/>
      <c r="PHU2" s="133"/>
      <c r="PHV2" s="133"/>
      <c r="PHW2" s="133"/>
      <c r="PHX2" s="133"/>
      <c r="PHY2" s="133"/>
      <c r="PHZ2" s="133"/>
      <c r="PIA2" s="133"/>
      <c r="PIB2" s="133"/>
      <c r="PIC2" s="133"/>
      <c r="PID2" s="133"/>
      <c r="PIE2" s="133"/>
      <c r="PIF2" s="133"/>
      <c r="PIG2" s="133"/>
      <c r="PIH2" s="133"/>
      <c r="PII2" s="133"/>
      <c r="PIJ2" s="133"/>
      <c r="PIK2" s="133"/>
      <c r="PIL2" s="133"/>
      <c r="PIM2" s="133"/>
      <c r="PIN2" s="133"/>
      <c r="PIO2" s="133"/>
      <c r="PIP2" s="133"/>
      <c r="PIQ2" s="133"/>
      <c r="PIR2" s="133"/>
      <c r="PIS2" s="133"/>
      <c r="PIT2" s="133"/>
      <c r="PIU2" s="133"/>
      <c r="PIV2" s="133"/>
      <c r="PIW2" s="133"/>
      <c r="PIX2" s="133"/>
      <c r="PIY2" s="133"/>
      <c r="PIZ2" s="133"/>
      <c r="PJA2" s="133"/>
      <c r="PJB2" s="133"/>
      <c r="PJC2" s="133"/>
      <c r="PJD2" s="133"/>
      <c r="PJE2" s="133"/>
      <c r="PJF2" s="133"/>
      <c r="PJG2" s="133"/>
      <c r="PJH2" s="133"/>
      <c r="PJI2" s="133"/>
      <c r="PJJ2" s="133"/>
      <c r="PJK2" s="133"/>
      <c r="PJL2" s="133"/>
      <c r="PJM2" s="133"/>
      <c r="PJN2" s="133"/>
      <c r="PJO2" s="133"/>
      <c r="PJP2" s="133"/>
      <c r="PJQ2" s="133"/>
      <c r="PJR2" s="133"/>
      <c r="PJS2" s="133"/>
      <c r="PJT2" s="133"/>
      <c r="PJU2" s="133"/>
      <c r="PJV2" s="133"/>
      <c r="PJW2" s="133"/>
      <c r="PJX2" s="133"/>
      <c r="PJY2" s="133"/>
      <c r="PJZ2" s="133"/>
      <c r="PKA2" s="133"/>
      <c r="PKB2" s="133"/>
      <c r="PKC2" s="133"/>
      <c r="PKD2" s="133"/>
      <c r="PKE2" s="133"/>
      <c r="PKF2" s="133"/>
      <c r="PKG2" s="133"/>
      <c r="PKH2" s="133"/>
      <c r="PKI2" s="133"/>
      <c r="PKJ2" s="133"/>
      <c r="PKK2" s="133"/>
      <c r="PKL2" s="133"/>
      <c r="PKM2" s="133"/>
      <c r="PKN2" s="133"/>
      <c r="PKO2" s="133"/>
      <c r="PKP2" s="133"/>
      <c r="PKQ2" s="133"/>
      <c r="PKR2" s="133"/>
      <c r="PKS2" s="133"/>
      <c r="PKT2" s="133"/>
      <c r="PKU2" s="133"/>
      <c r="PKV2" s="133"/>
      <c r="PKW2" s="133"/>
      <c r="PKX2" s="133"/>
      <c r="PKY2" s="133"/>
      <c r="PKZ2" s="133"/>
      <c r="PLA2" s="133"/>
      <c r="PLB2" s="133"/>
      <c r="PLC2" s="133"/>
      <c r="PLD2" s="133"/>
      <c r="PLE2" s="133"/>
      <c r="PLF2" s="133"/>
      <c r="PLG2" s="133"/>
      <c r="PLH2" s="133"/>
      <c r="PLI2" s="133"/>
      <c r="PLJ2" s="133"/>
      <c r="PLK2" s="133"/>
      <c r="PLL2" s="133"/>
      <c r="PLM2" s="133"/>
      <c r="PLN2" s="133"/>
      <c r="PLO2" s="133"/>
      <c r="PLP2" s="133"/>
      <c r="PLQ2" s="133"/>
      <c r="PLR2" s="133"/>
      <c r="PLS2" s="133"/>
      <c r="PLT2" s="133"/>
      <c r="PLU2" s="133"/>
      <c r="PLV2" s="133"/>
      <c r="PLW2" s="133"/>
      <c r="PLX2" s="133"/>
      <c r="PLY2" s="133"/>
      <c r="PLZ2" s="133"/>
      <c r="PMA2" s="133"/>
      <c r="PMB2" s="133"/>
      <c r="PMC2" s="133"/>
      <c r="PMD2" s="133"/>
      <c r="PME2" s="133"/>
      <c r="PMF2" s="133"/>
      <c r="PMG2" s="133"/>
      <c r="PMH2" s="133"/>
      <c r="PMI2" s="133"/>
      <c r="PMJ2" s="133"/>
      <c r="PMK2" s="133"/>
      <c r="PML2" s="133"/>
      <c r="PMM2" s="133"/>
      <c r="PMN2" s="133"/>
      <c r="PMO2" s="133"/>
      <c r="PMP2" s="133"/>
      <c r="PMQ2" s="133"/>
      <c r="PMR2" s="133"/>
      <c r="PMS2" s="133"/>
      <c r="PMT2" s="133"/>
      <c r="PMU2" s="133"/>
      <c r="PMV2" s="133"/>
      <c r="PMW2" s="133"/>
      <c r="PMX2" s="133"/>
      <c r="PMY2" s="133"/>
      <c r="PMZ2" s="133"/>
      <c r="PNA2" s="133"/>
      <c r="PNB2" s="133"/>
      <c r="PNC2" s="133"/>
      <c r="PND2" s="133"/>
      <c r="PNE2" s="133"/>
      <c r="PNF2" s="133"/>
      <c r="PNG2" s="133"/>
      <c r="PNH2" s="133"/>
      <c r="PNI2" s="133"/>
      <c r="PNJ2" s="133"/>
      <c r="PNK2" s="133"/>
      <c r="PNL2" s="133"/>
      <c r="PNM2" s="133"/>
      <c r="PNN2" s="133"/>
      <c r="PNO2" s="133"/>
      <c r="PNP2" s="133"/>
      <c r="PNQ2" s="133"/>
      <c r="PNR2" s="133"/>
      <c r="PNS2" s="133"/>
      <c r="PNT2" s="133"/>
      <c r="PNU2" s="133"/>
      <c r="PNV2" s="133"/>
      <c r="PNW2" s="133"/>
      <c r="PNX2" s="133"/>
      <c r="PNY2" s="133"/>
      <c r="PNZ2" s="133"/>
      <c r="POA2" s="133"/>
      <c r="POB2" s="133"/>
      <c r="POC2" s="133"/>
      <c r="POD2" s="133"/>
      <c r="POE2" s="133"/>
      <c r="POF2" s="133"/>
      <c r="POG2" s="133"/>
      <c r="POH2" s="133"/>
      <c r="POI2" s="133"/>
      <c r="POJ2" s="133"/>
      <c r="POK2" s="133"/>
      <c r="POL2" s="133"/>
      <c r="POM2" s="133"/>
      <c r="PON2" s="133"/>
      <c r="POO2" s="133"/>
      <c r="POP2" s="133"/>
      <c r="POQ2" s="133"/>
      <c r="POR2" s="133"/>
      <c r="POS2" s="133"/>
      <c r="POT2" s="133"/>
      <c r="POU2" s="133"/>
      <c r="POV2" s="133"/>
      <c r="POW2" s="133"/>
      <c r="POX2" s="133"/>
      <c r="POY2" s="133"/>
      <c r="POZ2" s="133"/>
      <c r="PPA2" s="133"/>
      <c r="PPB2" s="133"/>
      <c r="PPC2" s="133"/>
      <c r="PPD2" s="133"/>
      <c r="PPE2" s="133"/>
      <c r="PPF2" s="133"/>
      <c r="PPG2" s="133"/>
      <c r="PPH2" s="133"/>
      <c r="PPI2" s="133"/>
      <c r="PPJ2" s="133"/>
      <c r="PPK2" s="133"/>
      <c r="PPL2" s="133"/>
      <c r="PPM2" s="133"/>
      <c r="PPN2" s="133"/>
      <c r="PPO2" s="133"/>
      <c r="PPP2" s="133"/>
      <c r="PPQ2" s="133"/>
      <c r="PPR2" s="133"/>
      <c r="PPS2" s="133"/>
      <c r="PPT2" s="133"/>
      <c r="PPU2" s="133"/>
      <c r="PPV2" s="133"/>
      <c r="PPW2" s="133"/>
      <c r="PPX2" s="133"/>
      <c r="PPY2" s="133"/>
      <c r="PPZ2" s="133"/>
      <c r="PQA2" s="133"/>
      <c r="PQB2" s="133"/>
      <c r="PQC2" s="133"/>
      <c r="PQD2" s="133"/>
      <c r="PQE2" s="133"/>
      <c r="PQF2" s="133"/>
      <c r="PQG2" s="133"/>
      <c r="PQH2" s="133"/>
      <c r="PQI2" s="133"/>
      <c r="PQJ2" s="133"/>
      <c r="PQK2" s="133"/>
      <c r="PQL2" s="133"/>
      <c r="PQM2" s="133"/>
      <c r="PQN2" s="133"/>
      <c r="PQO2" s="133"/>
      <c r="PQP2" s="133"/>
      <c r="PQQ2" s="133"/>
      <c r="PQR2" s="133"/>
      <c r="PQS2" s="133"/>
      <c r="PQT2" s="133"/>
      <c r="PQU2" s="133"/>
      <c r="PQV2" s="133"/>
      <c r="PQW2" s="133"/>
      <c r="PQX2" s="133"/>
      <c r="PQY2" s="133"/>
      <c r="PQZ2" s="133"/>
      <c r="PRA2" s="133"/>
      <c r="PRB2" s="133"/>
      <c r="PRC2" s="133"/>
      <c r="PRD2" s="133"/>
      <c r="PRE2" s="133"/>
      <c r="PRF2" s="133"/>
      <c r="PRG2" s="133"/>
      <c r="PRH2" s="133"/>
      <c r="PRI2" s="133"/>
      <c r="PRJ2" s="133"/>
      <c r="PRK2" s="133"/>
      <c r="PRL2" s="133"/>
      <c r="PRM2" s="133"/>
      <c r="PRN2" s="133"/>
      <c r="PRO2" s="133"/>
      <c r="PRP2" s="133"/>
      <c r="PRQ2" s="133"/>
      <c r="PRR2" s="133"/>
      <c r="PRS2" s="133"/>
      <c r="PRT2" s="133"/>
      <c r="PRU2" s="133"/>
      <c r="PRV2" s="133"/>
      <c r="PRW2" s="133"/>
      <c r="PRX2" s="133"/>
      <c r="PRY2" s="133"/>
      <c r="PRZ2" s="133"/>
      <c r="PSA2" s="133"/>
      <c r="PSB2" s="133"/>
      <c r="PSC2" s="133"/>
      <c r="PSD2" s="133"/>
      <c r="PSE2" s="133"/>
      <c r="PSF2" s="133"/>
      <c r="PSG2" s="133"/>
      <c r="PSH2" s="133"/>
      <c r="PSI2" s="133"/>
      <c r="PSJ2" s="133"/>
      <c r="PSK2" s="133"/>
      <c r="PSL2" s="133"/>
      <c r="PSM2" s="133"/>
      <c r="PSN2" s="133"/>
      <c r="PSO2" s="133"/>
      <c r="PSP2" s="133"/>
      <c r="PSQ2" s="133"/>
      <c r="PSR2" s="133"/>
      <c r="PSS2" s="133"/>
      <c r="PST2" s="133"/>
      <c r="PSU2" s="133"/>
      <c r="PSV2" s="133"/>
      <c r="PSW2" s="133"/>
      <c r="PSX2" s="133"/>
      <c r="PSY2" s="133"/>
      <c r="PSZ2" s="133"/>
      <c r="PTA2" s="133"/>
      <c r="PTB2" s="133"/>
      <c r="PTC2" s="133"/>
      <c r="PTD2" s="133"/>
      <c r="PTE2" s="133"/>
      <c r="PTF2" s="133"/>
      <c r="PTG2" s="133"/>
      <c r="PTH2" s="133"/>
      <c r="PTI2" s="133"/>
      <c r="PTJ2" s="133"/>
      <c r="PTK2" s="133"/>
      <c r="PTL2" s="133"/>
      <c r="PTM2" s="133"/>
      <c r="PTN2" s="133"/>
      <c r="PTO2" s="133"/>
      <c r="PTP2" s="133"/>
      <c r="PTQ2" s="133"/>
      <c r="PTR2" s="133"/>
      <c r="PTS2" s="133"/>
      <c r="PTT2" s="133"/>
      <c r="PTU2" s="133"/>
      <c r="PTV2" s="133"/>
      <c r="PTW2" s="133"/>
      <c r="PTX2" s="133"/>
      <c r="PTY2" s="133"/>
      <c r="PTZ2" s="133"/>
      <c r="PUA2" s="133"/>
      <c r="PUB2" s="133"/>
      <c r="PUC2" s="133"/>
      <c r="PUD2" s="133"/>
      <c r="PUE2" s="133"/>
      <c r="PUF2" s="133"/>
      <c r="PUG2" s="133"/>
      <c r="PUH2" s="133"/>
      <c r="PUI2" s="133"/>
      <c r="PUJ2" s="133"/>
      <c r="PUK2" s="133"/>
      <c r="PUL2" s="133"/>
      <c r="PUM2" s="133"/>
      <c r="PUN2" s="133"/>
      <c r="PUO2" s="133"/>
      <c r="PUP2" s="133"/>
      <c r="PUQ2" s="133"/>
      <c r="PUR2" s="133"/>
      <c r="PUS2" s="133"/>
      <c r="PUT2" s="133"/>
      <c r="PUU2" s="133"/>
      <c r="PUV2" s="133"/>
      <c r="PUW2" s="133"/>
      <c r="PUX2" s="133"/>
      <c r="PUY2" s="133"/>
      <c r="PUZ2" s="133"/>
      <c r="PVA2" s="133"/>
      <c r="PVB2" s="133"/>
      <c r="PVC2" s="133"/>
      <c r="PVD2" s="133"/>
      <c r="PVE2" s="133"/>
      <c r="PVF2" s="133"/>
      <c r="PVG2" s="133"/>
      <c r="PVH2" s="133"/>
      <c r="PVI2" s="133"/>
      <c r="PVJ2" s="133"/>
      <c r="PVK2" s="133"/>
      <c r="PVL2" s="133"/>
      <c r="PVM2" s="133"/>
      <c r="PVN2" s="133"/>
      <c r="PVO2" s="133"/>
      <c r="PVP2" s="133"/>
      <c r="PVQ2" s="133"/>
      <c r="PVR2" s="133"/>
      <c r="PVS2" s="133"/>
      <c r="PVT2" s="133"/>
      <c r="PVU2" s="133"/>
      <c r="PVV2" s="133"/>
      <c r="PVW2" s="133"/>
      <c r="PVX2" s="133"/>
      <c r="PVY2" s="133"/>
      <c r="PVZ2" s="133"/>
      <c r="PWA2" s="133"/>
      <c r="PWB2" s="133"/>
      <c r="PWC2" s="133"/>
      <c r="PWD2" s="133"/>
      <c r="PWE2" s="133"/>
      <c r="PWF2" s="133"/>
      <c r="PWG2" s="133"/>
      <c r="PWH2" s="133"/>
      <c r="PWI2" s="133"/>
      <c r="PWJ2" s="133"/>
      <c r="PWK2" s="133"/>
      <c r="PWL2" s="133"/>
      <c r="PWM2" s="133"/>
      <c r="PWN2" s="133"/>
      <c r="PWO2" s="133"/>
      <c r="PWP2" s="133"/>
      <c r="PWQ2" s="133"/>
      <c r="PWR2" s="133"/>
      <c r="PWS2" s="133"/>
      <c r="PWT2" s="133"/>
      <c r="PWU2" s="133"/>
      <c r="PWV2" s="133"/>
      <c r="PWW2" s="133"/>
      <c r="PWX2" s="133"/>
      <c r="PWY2" s="133"/>
      <c r="PWZ2" s="133"/>
      <c r="PXA2" s="133"/>
      <c r="PXB2" s="133"/>
      <c r="PXC2" s="133"/>
      <c r="PXD2" s="133"/>
      <c r="PXE2" s="133"/>
      <c r="PXF2" s="133"/>
      <c r="PXG2" s="133"/>
      <c r="PXH2" s="133"/>
      <c r="PXI2" s="133"/>
      <c r="PXJ2" s="133"/>
      <c r="PXK2" s="133"/>
      <c r="PXL2" s="133"/>
      <c r="PXM2" s="133"/>
      <c r="PXN2" s="133"/>
      <c r="PXO2" s="133"/>
      <c r="PXP2" s="133"/>
      <c r="PXQ2" s="133"/>
      <c r="PXR2" s="133"/>
      <c r="PXS2" s="133"/>
      <c r="PXT2" s="133"/>
      <c r="PXU2" s="133"/>
      <c r="PXV2" s="133"/>
      <c r="PXW2" s="133"/>
      <c r="PXX2" s="133"/>
      <c r="PXY2" s="133"/>
      <c r="PXZ2" s="133"/>
      <c r="PYA2" s="133"/>
      <c r="PYB2" s="133"/>
      <c r="PYC2" s="133"/>
      <c r="PYD2" s="133"/>
      <c r="PYE2" s="133"/>
      <c r="PYF2" s="133"/>
      <c r="PYG2" s="133"/>
      <c r="PYH2" s="133"/>
      <c r="PYI2" s="133"/>
      <c r="PYJ2" s="133"/>
      <c r="PYK2" s="133"/>
      <c r="PYL2" s="133"/>
      <c r="PYM2" s="133"/>
      <c r="PYN2" s="133"/>
      <c r="PYO2" s="133"/>
      <c r="PYP2" s="133"/>
      <c r="PYQ2" s="133"/>
      <c r="PYR2" s="133"/>
      <c r="PYS2" s="133"/>
      <c r="PYT2" s="133"/>
      <c r="PYU2" s="133"/>
      <c r="PYV2" s="133"/>
      <c r="PYW2" s="133"/>
      <c r="PYX2" s="133"/>
      <c r="PYY2" s="133"/>
      <c r="PYZ2" s="133"/>
      <c r="PZA2" s="133"/>
      <c r="PZB2" s="133"/>
      <c r="PZC2" s="133"/>
      <c r="PZD2" s="133"/>
      <c r="PZE2" s="133"/>
      <c r="PZF2" s="133"/>
      <c r="PZG2" s="133"/>
      <c r="PZH2" s="133"/>
      <c r="PZI2" s="133"/>
      <c r="PZJ2" s="133"/>
      <c r="PZK2" s="133"/>
      <c r="PZL2" s="133"/>
      <c r="PZM2" s="133"/>
      <c r="PZN2" s="133"/>
      <c r="PZO2" s="133"/>
      <c r="PZP2" s="133"/>
      <c r="PZQ2" s="133"/>
      <c r="PZR2" s="133"/>
      <c r="PZS2" s="133"/>
      <c r="PZT2" s="133"/>
      <c r="PZU2" s="133"/>
      <c r="PZV2" s="133"/>
      <c r="PZW2" s="133"/>
      <c r="PZX2" s="133"/>
      <c r="PZY2" s="133"/>
      <c r="PZZ2" s="133"/>
      <c r="QAA2" s="133"/>
      <c r="QAB2" s="133"/>
      <c r="QAC2" s="133"/>
      <c r="QAD2" s="133"/>
      <c r="QAE2" s="133"/>
      <c r="QAF2" s="133"/>
      <c r="QAG2" s="133"/>
      <c r="QAH2" s="133"/>
      <c r="QAI2" s="133"/>
      <c r="QAJ2" s="133"/>
      <c r="QAK2" s="133"/>
      <c r="QAL2" s="133"/>
      <c r="QAM2" s="133"/>
      <c r="QAN2" s="133"/>
      <c r="QAO2" s="133"/>
      <c r="QAP2" s="133"/>
      <c r="QAQ2" s="133"/>
      <c r="QAR2" s="133"/>
      <c r="QAS2" s="133"/>
      <c r="QAT2" s="133"/>
      <c r="QAU2" s="133"/>
      <c r="QAV2" s="133"/>
      <c r="QAW2" s="133"/>
      <c r="QAX2" s="133"/>
      <c r="QAY2" s="133"/>
      <c r="QAZ2" s="133"/>
      <c r="QBA2" s="133"/>
      <c r="QBB2" s="133"/>
      <c r="QBC2" s="133"/>
      <c r="QBD2" s="133"/>
      <c r="QBE2" s="133"/>
      <c r="QBF2" s="133"/>
      <c r="QBG2" s="133"/>
      <c r="QBH2" s="133"/>
      <c r="QBI2" s="133"/>
      <c r="QBJ2" s="133"/>
      <c r="QBK2" s="133"/>
      <c r="QBL2" s="133"/>
      <c r="QBM2" s="133"/>
      <c r="QBN2" s="133"/>
      <c r="QBO2" s="133"/>
      <c r="QBP2" s="133"/>
      <c r="QBQ2" s="133"/>
      <c r="QBR2" s="133"/>
      <c r="QBS2" s="133"/>
      <c r="QBT2" s="133"/>
      <c r="QBU2" s="133"/>
      <c r="QBV2" s="133"/>
      <c r="QBW2" s="133"/>
      <c r="QBX2" s="133"/>
      <c r="QBY2" s="133"/>
      <c r="QBZ2" s="133"/>
      <c r="QCA2" s="133"/>
      <c r="QCB2" s="133"/>
      <c r="QCC2" s="133"/>
      <c r="QCD2" s="133"/>
      <c r="QCE2" s="133"/>
      <c r="QCF2" s="133"/>
      <c r="QCG2" s="133"/>
      <c r="QCH2" s="133"/>
      <c r="QCI2" s="133"/>
      <c r="QCJ2" s="133"/>
      <c r="QCK2" s="133"/>
      <c r="QCL2" s="133"/>
      <c r="QCM2" s="133"/>
      <c r="QCN2" s="133"/>
      <c r="QCO2" s="133"/>
      <c r="QCP2" s="133"/>
      <c r="QCQ2" s="133"/>
      <c r="QCR2" s="133"/>
      <c r="QCS2" s="133"/>
      <c r="QCT2" s="133"/>
      <c r="QCU2" s="133"/>
      <c r="QCV2" s="133"/>
      <c r="QCW2" s="133"/>
      <c r="QCX2" s="133"/>
      <c r="QCY2" s="133"/>
      <c r="QCZ2" s="133"/>
      <c r="QDA2" s="133"/>
      <c r="QDB2" s="133"/>
      <c r="QDC2" s="133"/>
      <c r="QDD2" s="133"/>
      <c r="QDE2" s="133"/>
      <c r="QDF2" s="133"/>
      <c r="QDG2" s="133"/>
      <c r="QDH2" s="133"/>
      <c r="QDI2" s="133"/>
      <c r="QDJ2" s="133"/>
      <c r="QDK2" s="133"/>
      <c r="QDL2" s="133"/>
      <c r="QDM2" s="133"/>
      <c r="QDN2" s="133"/>
      <c r="QDO2" s="133"/>
      <c r="QDP2" s="133"/>
      <c r="QDQ2" s="133"/>
      <c r="QDR2" s="133"/>
      <c r="QDS2" s="133"/>
      <c r="QDT2" s="133"/>
      <c r="QDU2" s="133"/>
      <c r="QDV2" s="133"/>
      <c r="QDW2" s="133"/>
      <c r="QDX2" s="133"/>
      <c r="QDY2" s="133"/>
      <c r="QDZ2" s="133"/>
      <c r="QEA2" s="133"/>
      <c r="QEB2" s="133"/>
      <c r="QEC2" s="133"/>
      <c r="QED2" s="133"/>
      <c r="QEE2" s="133"/>
      <c r="QEF2" s="133"/>
      <c r="QEG2" s="133"/>
      <c r="QEH2" s="133"/>
      <c r="QEI2" s="133"/>
      <c r="QEJ2" s="133"/>
      <c r="QEK2" s="133"/>
      <c r="QEL2" s="133"/>
      <c r="QEM2" s="133"/>
      <c r="QEN2" s="133"/>
      <c r="QEO2" s="133"/>
      <c r="QEP2" s="133"/>
      <c r="QEQ2" s="133"/>
      <c r="QER2" s="133"/>
      <c r="QES2" s="133"/>
      <c r="QET2" s="133"/>
      <c r="QEU2" s="133"/>
      <c r="QEV2" s="133"/>
      <c r="QEW2" s="133"/>
      <c r="QEX2" s="133"/>
      <c r="QEY2" s="133"/>
      <c r="QEZ2" s="133"/>
      <c r="QFA2" s="133"/>
      <c r="QFB2" s="133"/>
      <c r="QFC2" s="133"/>
      <c r="QFD2" s="133"/>
      <c r="QFE2" s="133"/>
      <c r="QFF2" s="133"/>
      <c r="QFG2" s="133"/>
      <c r="QFH2" s="133"/>
      <c r="QFI2" s="133"/>
      <c r="QFJ2" s="133"/>
      <c r="QFK2" s="133"/>
      <c r="QFL2" s="133"/>
      <c r="QFM2" s="133"/>
      <c r="QFN2" s="133"/>
      <c r="QFO2" s="133"/>
      <c r="QFP2" s="133"/>
      <c r="QFQ2" s="133"/>
      <c r="QFR2" s="133"/>
      <c r="QFS2" s="133"/>
      <c r="QFT2" s="133"/>
      <c r="QFU2" s="133"/>
      <c r="QFV2" s="133"/>
      <c r="QFW2" s="133"/>
      <c r="QFX2" s="133"/>
      <c r="QFY2" s="133"/>
      <c r="QFZ2" s="133"/>
      <c r="QGA2" s="133"/>
      <c r="QGB2" s="133"/>
      <c r="QGC2" s="133"/>
      <c r="QGD2" s="133"/>
      <c r="QGE2" s="133"/>
      <c r="QGF2" s="133"/>
      <c r="QGG2" s="133"/>
      <c r="QGH2" s="133"/>
      <c r="QGI2" s="133"/>
      <c r="QGJ2" s="133"/>
      <c r="QGK2" s="133"/>
      <c r="QGL2" s="133"/>
      <c r="QGM2" s="133"/>
      <c r="QGN2" s="133"/>
      <c r="QGO2" s="133"/>
      <c r="QGP2" s="133"/>
      <c r="QGQ2" s="133"/>
      <c r="QGR2" s="133"/>
      <c r="QGS2" s="133"/>
      <c r="QGT2" s="133"/>
      <c r="QGU2" s="133"/>
      <c r="QGV2" s="133"/>
      <c r="QGW2" s="133"/>
      <c r="QGX2" s="133"/>
      <c r="QGY2" s="133"/>
      <c r="QGZ2" s="133"/>
      <c r="QHA2" s="133"/>
      <c r="QHB2" s="133"/>
      <c r="QHC2" s="133"/>
      <c r="QHD2" s="133"/>
      <c r="QHE2" s="133"/>
      <c r="QHF2" s="133"/>
      <c r="QHG2" s="133"/>
      <c r="QHH2" s="133"/>
      <c r="QHI2" s="133"/>
      <c r="QHJ2" s="133"/>
      <c r="QHK2" s="133"/>
      <c r="QHL2" s="133"/>
      <c r="QHM2" s="133"/>
      <c r="QHN2" s="133"/>
      <c r="QHO2" s="133"/>
      <c r="QHP2" s="133"/>
      <c r="QHQ2" s="133"/>
      <c r="QHR2" s="133"/>
      <c r="QHS2" s="133"/>
      <c r="QHT2" s="133"/>
      <c r="QHU2" s="133"/>
      <c r="QHV2" s="133"/>
      <c r="QHW2" s="133"/>
      <c r="QHX2" s="133"/>
      <c r="QHY2" s="133"/>
      <c r="QHZ2" s="133"/>
      <c r="QIA2" s="133"/>
      <c r="QIB2" s="133"/>
      <c r="QIC2" s="133"/>
      <c r="QID2" s="133"/>
      <c r="QIE2" s="133"/>
      <c r="QIF2" s="133"/>
      <c r="QIG2" s="133"/>
      <c r="QIH2" s="133"/>
      <c r="QII2" s="133"/>
      <c r="QIJ2" s="133"/>
      <c r="QIK2" s="133"/>
      <c r="QIL2" s="133"/>
      <c r="QIM2" s="133"/>
      <c r="QIN2" s="133"/>
      <c r="QIO2" s="133"/>
      <c r="QIP2" s="133"/>
      <c r="QIQ2" s="133"/>
      <c r="QIR2" s="133"/>
      <c r="QIS2" s="133"/>
      <c r="QIT2" s="133"/>
      <c r="QIU2" s="133"/>
      <c r="QIV2" s="133"/>
      <c r="QIW2" s="133"/>
      <c r="QIX2" s="133"/>
      <c r="QIY2" s="133"/>
      <c r="QIZ2" s="133"/>
      <c r="QJA2" s="133"/>
      <c r="QJB2" s="133"/>
      <c r="QJC2" s="133"/>
      <c r="QJD2" s="133"/>
      <c r="QJE2" s="133"/>
      <c r="QJF2" s="133"/>
      <c r="QJG2" s="133"/>
      <c r="QJH2" s="133"/>
      <c r="QJI2" s="133"/>
      <c r="QJJ2" s="133"/>
      <c r="QJK2" s="133"/>
      <c r="QJL2" s="133"/>
      <c r="QJM2" s="133"/>
      <c r="QJN2" s="133"/>
      <c r="QJO2" s="133"/>
      <c r="QJP2" s="133"/>
      <c r="QJQ2" s="133"/>
      <c r="QJR2" s="133"/>
      <c r="QJS2" s="133"/>
      <c r="QJT2" s="133"/>
      <c r="QJU2" s="133"/>
      <c r="QJV2" s="133"/>
      <c r="QJW2" s="133"/>
      <c r="QJX2" s="133"/>
      <c r="QJY2" s="133"/>
      <c r="QJZ2" s="133"/>
      <c r="QKA2" s="133"/>
      <c r="QKB2" s="133"/>
      <c r="QKC2" s="133"/>
      <c r="QKD2" s="133"/>
      <c r="QKE2" s="133"/>
      <c r="QKF2" s="133"/>
      <c r="QKG2" s="133"/>
      <c r="QKH2" s="133"/>
      <c r="QKI2" s="133"/>
      <c r="QKJ2" s="133"/>
      <c r="QKK2" s="133"/>
      <c r="QKL2" s="133"/>
      <c r="QKM2" s="133"/>
      <c r="QKN2" s="133"/>
      <c r="QKO2" s="133"/>
      <c r="QKP2" s="133"/>
      <c r="QKQ2" s="133"/>
      <c r="QKR2" s="133"/>
      <c r="QKS2" s="133"/>
      <c r="QKT2" s="133"/>
      <c r="QKU2" s="133"/>
      <c r="QKV2" s="133"/>
      <c r="QKW2" s="133"/>
      <c r="QKX2" s="133"/>
      <c r="QKY2" s="133"/>
      <c r="QKZ2" s="133"/>
      <c r="QLA2" s="133"/>
      <c r="QLB2" s="133"/>
      <c r="QLC2" s="133"/>
      <c r="QLD2" s="133"/>
      <c r="QLE2" s="133"/>
      <c r="QLF2" s="133"/>
      <c r="QLG2" s="133"/>
      <c r="QLH2" s="133"/>
      <c r="QLI2" s="133"/>
      <c r="QLJ2" s="133"/>
      <c r="QLK2" s="133"/>
      <c r="QLL2" s="133"/>
      <c r="QLM2" s="133"/>
      <c r="QLN2" s="133"/>
      <c r="QLO2" s="133"/>
      <c r="QLP2" s="133"/>
      <c r="QLQ2" s="133"/>
      <c r="QLR2" s="133"/>
      <c r="QLS2" s="133"/>
      <c r="QLT2" s="133"/>
      <c r="QLU2" s="133"/>
      <c r="QLV2" s="133"/>
      <c r="QLW2" s="133"/>
      <c r="QLX2" s="133"/>
      <c r="QLY2" s="133"/>
      <c r="QLZ2" s="133"/>
      <c r="QMA2" s="133"/>
      <c r="QMB2" s="133"/>
      <c r="QMC2" s="133"/>
      <c r="QMD2" s="133"/>
      <c r="QME2" s="133"/>
      <c r="QMF2" s="133"/>
      <c r="QMG2" s="133"/>
      <c r="QMH2" s="133"/>
      <c r="QMI2" s="133"/>
      <c r="QMJ2" s="133"/>
      <c r="QMK2" s="133"/>
      <c r="QML2" s="133"/>
      <c r="QMM2" s="133"/>
      <c r="QMN2" s="133"/>
      <c r="QMO2" s="133"/>
      <c r="QMP2" s="133"/>
      <c r="QMQ2" s="133"/>
      <c r="QMR2" s="133"/>
      <c r="QMS2" s="133"/>
      <c r="QMT2" s="133"/>
      <c r="QMU2" s="133"/>
      <c r="QMV2" s="133"/>
      <c r="QMW2" s="133"/>
      <c r="QMX2" s="133"/>
      <c r="QMY2" s="133"/>
      <c r="QMZ2" s="133"/>
      <c r="QNA2" s="133"/>
      <c r="QNB2" s="133"/>
      <c r="QNC2" s="133"/>
      <c r="QND2" s="133"/>
      <c r="QNE2" s="133"/>
      <c r="QNF2" s="133"/>
      <c r="QNG2" s="133"/>
      <c r="QNH2" s="133"/>
      <c r="QNI2" s="133"/>
      <c r="QNJ2" s="133"/>
      <c r="QNK2" s="133"/>
      <c r="QNL2" s="133"/>
      <c r="QNM2" s="133"/>
      <c r="QNN2" s="133"/>
      <c r="QNO2" s="133"/>
      <c r="QNP2" s="133"/>
      <c r="QNQ2" s="133"/>
      <c r="QNR2" s="133"/>
      <c r="QNS2" s="133"/>
      <c r="QNT2" s="133"/>
      <c r="QNU2" s="133"/>
      <c r="QNV2" s="133"/>
      <c r="QNW2" s="133"/>
      <c r="QNX2" s="133"/>
      <c r="QNY2" s="133"/>
      <c r="QNZ2" s="133"/>
      <c r="QOA2" s="133"/>
      <c r="QOB2" s="133"/>
      <c r="QOC2" s="133"/>
      <c r="QOD2" s="133"/>
      <c r="QOE2" s="133"/>
      <c r="QOF2" s="133"/>
      <c r="QOG2" s="133"/>
      <c r="QOH2" s="133"/>
      <c r="QOI2" s="133"/>
      <c r="QOJ2" s="133"/>
      <c r="QOK2" s="133"/>
      <c r="QOL2" s="133"/>
      <c r="QOM2" s="133"/>
      <c r="QON2" s="133"/>
      <c r="QOO2" s="133"/>
      <c r="QOP2" s="133"/>
      <c r="QOQ2" s="133"/>
      <c r="QOR2" s="133"/>
      <c r="QOS2" s="133"/>
      <c r="QOT2" s="133"/>
      <c r="QOU2" s="133"/>
      <c r="QOV2" s="133"/>
      <c r="QOW2" s="133"/>
      <c r="QOX2" s="133"/>
      <c r="QOY2" s="133"/>
      <c r="QOZ2" s="133"/>
      <c r="QPA2" s="133"/>
      <c r="QPB2" s="133"/>
      <c r="QPC2" s="133"/>
      <c r="QPD2" s="133"/>
      <c r="QPE2" s="133"/>
      <c r="QPF2" s="133"/>
      <c r="QPG2" s="133"/>
      <c r="QPH2" s="133"/>
      <c r="QPI2" s="133"/>
      <c r="QPJ2" s="133"/>
      <c r="QPK2" s="133"/>
      <c r="QPL2" s="133"/>
      <c r="QPM2" s="133"/>
      <c r="QPN2" s="133"/>
      <c r="QPO2" s="133"/>
      <c r="QPP2" s="133"/>
      <c r="QPQ2" s="133"/>
      <c r="QPR2" s="133"/>
      <c r="QPS2" s="133"/>
      <c r="QPT2" s="133"/>
      <c r="QPU2" s="133"/>
      <c r="QPV2" s="133"/>
      <c r="QPW2" s="133"/>
      <c r="QPX2" s="133"/>
      <c r="QPY2" s="133"/>
      <c r="QPZ2" s="133"/>
      <c r="QQA2" s="133"/>
      <c r="QQB2" s="133"/>
      <c r="QQC2" s="133"/>
      <c r="QQD2" s="133"/>
      <c r="QQE2" s="133"/>
      <c r="QQF2" s="133"/>
      <c r="QQG2" s="133"/>
      <c r="QQH2" s="133"/>
      <c r="QQI2" s="133"/>
      <c r="QQJ2" s="133"/>
      <c r="QQK2" s="133"/>
      <c r="QQL2" s="133"/>
      <c r="QQM2" s="133"/>
      <c r="QQN2" s="133"/>
      <c r="QQO2" s="133"/>
      <c r="QQP2" s="133"/>
      <c r="QQQ2" s="133"/>
      <c r="QQR2" s="133"/>
      <c r="QQS2" s="133"/>
      <c r="QQT2" s="133"/>
      <c r="QQU2" s="133"/>
      <c r="QQV2" s="133"/>
      <c r="QQW2" s="133"/>
      <c r="QQX2" s="133"/>
      <c r="QQY2" s="133"/>
      <c r="QQZ2" s="133"/>
      <c r="QRA2" s="133"/>
      <c r="QRB2" s="133"/>
      <c r="QRC2" s="133"/>
      <c r="QRD2" s="133"/>
      <c r="QRE2" s="133"/>
      <c r="QRF2" s="133"/>
      <c r="QRG2" s="133"/>
      <c r="QRH2" s="133"/>
      <c r="QRI2" s="133"/>
      <c r="QRJ2" s="133"/>
      <c r="QRK2" s="133"/>
      <c r="QRL2" s="133"/>
      <c r="QRM2" s="133"/>
      <c r="QRN2" s="133"/>
      <c r="QRO2" s="133"/>
      <c r="QRP2" s="133"/>
      <c r="QRQ2" s="133"/>
      <c r="QRR2" s="133"/>
      <c r="QRS2" s="133"/>
      <c r="QRT2" s="133"/>
      <c r="QRU2" s="133"/>
      <c r="QRV2" s="133"/>
      <c r="QRW2" s="133"/>
      <c r="QRX2" s="133"/>
      <c r="QRY2" s="133"/>
      <c r="QRZ2" s="133"/>
      <c r="QSA2" s="133"/>
      <c r="QSB2" s="133"/>
      <c r="QSC2" s="133"/>
      <c r="QSD2" s="133"/>
      <c r="QSE2" s="133"/>
      <c r="QSF2" s="133"/>
      <c r="QSG2" s="133"/>
      <c r="QSH2" s="133"/>
      <c r="QSI2" s="133"/>
      <c r="QSJ2" s="133"/>
      <c r="QSK2" s="133"/>
      <c r="QSL2" s="133"/>
      <c r="QSM2" s="133"/>
      <c r="QSN2" s="133"/>
      <c r="QSO2" s="133"/>
      <c r="QSP2" s="133"/>
      <c r="QSQ2" s="133"/>
      <c r="QSR2" s="133"/>
      <c r="QSS2" s="133"/>
      <c r="QST2" s="133"/>
      <c r="QSU2" s="133"/>
      <c r="QSV2" s="133"/>
      <c r="QSW2" s="133"/>
      <c r="QSX2" s="133"/>
      <c r="QSY2" s="133"/>
      <c r="QSZ2" s="133"/>
      <c r="QTA2" s="133"/>
      <c r="QTB2" s="133"/>
      <c r="QTC2" s="133"/>
      <c r="QTD2" s="133"/>
      <c r="QTE2" s="133"/>
      <c r="QTF2" s="133"/>
      <c r="QTG2" s="133"/>
      <c r="QTH2" s="133"/>
      <c r="QTI2" s="133"/>
      <c r="QTJ2" s="133"/>
      <c r="QTK2" s="133"/>
      <c r="QTL2" s="133"/>
      <c r="QTM2" s="133"/>
      <c r="QTN2" s="133"/>
      <c r="QTO2" s="133"/>
      <c r="QTP2" s="133"/>
      <c r="QTQ2" s="133"/>
      <c r="QTR2" s="133"/>
      <c r="QTS2" s="133"/>
      <c r="QTT2" s="133"/>
      <c r="QTU2" s="133"/>
      <c r="QTV2" s="133"/>
      <c r="QTW2" s="133"/>
      <c r="QTX2" s="133"/>
      <c r="QTY2" s="133"/>
      <c r="QTZ2" s="133"/>
      <c r="QUA2" s="133"/>
      <c r="QUB2" s="133"/>
      <c r="QUC2" s="133"/>
      <c r="QUD2" s="133"/>
      <c r="QUE2" s="133"/>
      <c r="QUF2" s="133"/>
      <c r="QUG2" s="133"/>
      <c r="QUH2" s="133"/>
      <c r="QUI2" s="133"/>
      <c r="QUJ2" s="133"/>
      <c r="QUK2" s="133"/>
      <c r="QUL2" s="133"/>
      <c r="QUM2" s="133"/>
      <c r="QUN2" s="133"/>
      <c r="QUO2" s="133"/>
      <c r="QUP2" s="133"/>
      <c r="QUQ2" s="133"/>
      <c r="QUR2" s="133"/>
      <c r="QUS2" s="133"/>
      <c r="QUT2" s="133"/>
      <c r="QUU2" s="133"/>
      <c r="QUV2" s="133"/>
      <c r="QUW2" s="133"/>
      <c r="QUX2" s="133"/>
      <c r="QUY2" s="133"/>
      <c r="QUZ2" s="133"/>
      <c r="QVA2" s="133"/>
      <c r="QVB2" s="133"/>
      <c r="QVC2" s="133"/>
      <c r="QVD2" s="133"/>
      <c r="QVE2" s="133"/>
      <c r="QVF2" s="133"/>
      <c r="QVG2" s="133"/>
      <c r="QVH2" s="133"/>
      <c r="QVI2" s="133"/>
      <c r="QVJ2" s="133"/>
      <c r="QVK2" s="133"/>
      <c r="QVL2" s="133"/>
      <c r="QVM2" s="133"/>
      <c r="QVN2" s="133"/>
      <c r="QVO2" s="133"/>
      <c r="QVP2" s="133"/>
      <c r="QVQ2" s="133"/>
      <c r="QVR2" s="133"/>
      <c r="QVS2" s="133"/>
      <c r="QVT2" s="133"/>
      <c r="QVU2" s="133"/>
      <c r="QVV2" s="133"/>
      <c r="QVW2" s="133"/>
      <c r="QVX2" s="133"/>
      <c r="QVY2" s="133"/>
      <c r="QVZ2" s="133"/>
      <c r="QWA2" s="133"/>
      <c r="QWB2" s="133"/>
      <c r="QWC2" s="133"/>
      <c r="QWD2" s="133"/>
      <c r="QWE2" s="133"/>
      <c r="QWF2" s="133"/>
      <c r="QWG2" s="133"/>
      <c r="QWH2" s="133"/>
      <c r="QWI2" s="133"/>
      <c r="QWJ2" s="133"/>
      <c r="QWK2" s="133"/>
      <c r="QWL2" s="133"/>
      <c r="QWM2" s="133"/>
      <c r="QWN2" s="133"/>
      <c r="QWO2" s="133"/>
      <c r="QWP2" s="133"/>
      <c r="QWQ2" s="133"/>
      <c r="QWR2" s="133"/>
      <c r="QWS2" s="133"/>
      <c r="QWT2" s="133"/>
      <c r="QWU2" s="133"/>
      <c r="QWV2" s="133"/>
      <c r="QWW2" s="133"/>
      <c r="QWX2" s="133"/>
      <c r="QWY2" s="133"/>
      <c r="QWZ2" s="133"/>
      <c r="QXA2" s="133"/>
      <c r="QXB2" s="133"/>
      <c r="QXC2" s="133"/>
      <c r="QXD2" s="133"/>
      <c r="QXE2" s="133"/>
      <c r="QXF2" s="133"/>
      <c r="QXG2" s="133"/>
      <c r="QXH2" s="133"/>
      <c r="QXI2" s="133"/>
      <c r="QXJ2" s="133"/>
      <c r="QXK2" s="133"/>
      <c r="QXL2" s="133"/>
      <c r="QXM2" s="133"/>
      <c r="QXN2" s="133"/>
      <c r="QXO2" s="133"/>
      <c r="QXP2" s="133"/>
      <c r="QXQ2" s="133"/>
      <c r="QXR2" s="133"/>
      <c r="QXS2" s="133"/>
      <c r="QXT2" s="133"/>
      <c r="QXU2" s="133"/>
      <c r="QXV2" s="133"/>
      <c r="QXW2" s="133"/>
      <c r="QXX2" s="133"/>
      <c r="QXY2" s="133"/>
      <c r="QXZ2" s="133"/>
      <c r="QYA2" s="133"/>
      <c r="QYB2" s="133"/>
      <c r="QYC2" s="133"/>
      <c r="QYD2" s="133"/>
      <c r="QYE2" s="133"/>
      <c r="QYF2" s="133"/>
      <c r="QYG2" s="133"/>
      <c r="QYH2" s="133"/>
      <c r="QYI2" s="133"/>
      <c r="QYJ2" s="133"/>
      <c r="QYK2" s="133"/>
      <c r="QYL2" s="133"/>
      <c r="QYM2" s="133"/>
      <c r="QYN2" s="133"/>
      <c r="QYO2" s="133"/>
      <c r="QYP2" s="133"/>
      <c r="QYQ2" s="133"/>
      <c r="QYR2" s="133"/>
      <c r="QYS2" s="133"/>
      <c r="QYT2" s="133"/>
      <c r="QYU2" s="133"/>
      <c r="QYV2" s="133"/>
      <c r="QYW2" s="133"/>
      <c r="QYX2" s="133"/>
      <c r="QYY2" s="133"/>
      <c r="QYZ2" s="133"/>
      <c r="QZA2" s="133"/>
      <c r="QZB2" s="133"/>
      <c r="QZC2" s="133"/>
      <c r="QZD2" s="133"/>
      <c r="QZE2" s="133"/>
      <c r="QZF2" s="133"/>
      <c r="QZG2" s="133"/>
      <c r="QZH2" s="133"/>
      <c r="QZI2" s="133"/>
      <c r="QZJ2" s="133"/>
      <c r="QZK2" s="133"/>
      <c r="QZL2" s="133"/>
      <c r="QZM2" s="133"/>
      <c r="QZN2" s="133"/>
      <c r="QZO2" s="133"/>
      <c r="QZP2" s="133"/>
      <c r="QZQ2" s="133"/>
      <c r="QZR2" s="133"/>
      <c r="QZS2" s="133"/>
      <c r="QZT2" s="133"/>
      <c r="QZU2" s="133"/>
      <c r="QZV2" s="133"/>
      <c r="QZW2" s="133"/>
      <c r="QZX2" s="133"/>
      <c r="QZY2" s="133"/>
      <c r="QZZ2" s="133"/>
      <c r="RAA2" s="133"/>
      <c r="RAB2" s="133"/>
      <c r="RAC2" s="133"/>
      <c r="RAD2" s="133"/>
      <c r="RAE2" s="133"/>
      <c r="RAF2" s="133"/>
      <c r="RAG2" s="133"/>
      <c r="RAH2" s="133"/>
      <c r="RAI2" s="133"/>
      <c r="RAJ2" s="133"/>
      <c r="RAK2" s="133"/>
      <c r="RAL2" s="133"/>
      <c r="RAM2" s="133"/>
      <c r="RAN2" s="133"/>
      <c r="RAO2" s="133"/>
      <c r="RAP2" s="133"/>
      <c r="RAQ2" s="133"/>
      <c r="RAR2" s="133"/>
      <c r="RAS2" s="133"/>
      <c r="RAT2" s="133"/>
      <c r="RAU2" s="133"/>
      <c r="RAV2" s="133"/>
      <c r="RAW2" s="133"/>
      <c r="RAX2" s="133"/>
      <c r="RAY2" s="133"/>
      <c r="RAZ2" s="133"/>
      <c r="RBA2" s="133"/>
      <c r="RBB2" s="133"/>
      <c r="RBC2" s="133"/>
      <c r="RBD2" s="133"/>
      <c r="RBE2" s="133"/>
      <c r="RBF2" s="133"/>
      <c r="RBG2" s="133"/>
      <c r="RBH2" s="133"/>
      <c r="RBI2" s="133"/>
      <c r="RBJ2" s="133"/>
      <c r="RBK2" s="133"/>
      <c r="RBL2" s="133"/>
      <c r="RBM2" s="133"/>
      <c r="RBN2" s="133"/>
      <c r="RBO2" s="133"/>
      <c r="RBP2" s="133"/>
      <c r="RBQ2" s="133"/>
      <c r="RBR2" s="133"/>
      <c r="RBS2" s="133"/>
      <c r="RBT2" s="133"/>
      <c r="RBU2" s="133"/>
      <c r="RBV2" s="133"/>
      <c r="RBW2" s="133"/>
      <c r="RBX2" s="133"/>
      <c r="RBY2" s="133"/>
      <c r="RBZ2" s="133"/>
      <c r="RCA2" s="133"/>
      <c r="RCB2" s="133"/>
      <c r="RCC2" s="133"/>
      <c r="RCD2" s="133"/>
      <c r="RCE2" s="133"/>
      <c r="RCF2" s="133"/>
      <c r="RCG2" s="133"/>
      <c r="RCH2" s="133"/>
      <c r="RCI2" s="133"/>
      <c r="RCJ2" s="133"/>
      <c r="RCK2" s="133"/>
      <c r="RCL2" s="133"/>
      <c r="RCM2" s="133"/>
      <c r="RCN2" s="133"/>
      <c r="RCO2" s="133"/>
      <c r="RCP2" s="133"/>
      <c r="RCQ2" s="133"/>
      <c r="RCR2" s="133"/>
      <c r="RCS2" s="133"/>
      <c r="RCT2" s="133"/>
      <c r="RCU2" s="133"/>
      <c r="RCV2" s="133"/>
      <c r="RCW2" s="133"/>
      <c r="RCX2" s="133"/>
      <c r="RCY2" s="133"/>
      <c r="RCZ2" s="133"/>
      <c r="RDA2" s="133"/>
      <c r="RDB2" s="133"/>
      <c r="RDC2" s="133"/>
      <c r="RDD2" s="133"/>
      <c r="RDE2" s="133"/>
      <c r="RDF2" s="133"/>
      <c r="RDG2" s="133"/>
      <c r="RDH2" s="133"/>
      <c r="RDI2" s="133"/>
      <c r="RDJ2" s="133"/>
      <c r="RDK2" s="133"/>
      <c r="RDL2" s="133"/>
      <c r="RDM2" s="133"/>
      <c r="RDN2" s="133"/>
      <c r="RDO2" s="133"/>
      <c r="RDP2" s="133"/>
      <c r="RDQ2" s="133"/>
      <c r="RDR2" s="133"/>
      <c r="RDS2" s="133"/>
      <c r="RDT2" s="133"/>
      <c r="RDU2" s="133"/>
      <c r="RDV2" s="133"/>
      <c r="RDW2" s="133"/>
      <c r="RDX2" s="133"/>
      <c r="RDY2" s="133"/>
      <c r="RDZ2" s="133"/>
      <c r="REA2" s="133"/>
      <c r="REB2" s="133"/>
      <c r="REC2" s="133"/>
      <c r="RED2" s="133"/>
      <c r="REE2" s="133"/>
      <c r="REF2" s="133"/>
      <c r="REG2" s="133"/>
      <c r="REH2" s="133"/>
      <c r="REI2" s="133"/>
      <c r="REJ2" s="133"/>
      <c r="REK2" s="133"/>
      <c r="REL2" s="133"/>
      <c r="REM2" s="133"/>
      <c r="REN2" s="133"/>
      <c r="REO2" s="133"/>
      <c r="REP2" s="133"/>
      <c r="REQ2" s="133"/>
      <c r="RER2" s="133"/>
      <c r="RES2" s="133"/>
      <c r="RET2" s="133"/>
      <c r="REU2" s="133"/>
      <c r="REV2" s="133"/>
      <c r="REW2" s="133"/>
      <c r="REX2" s="133"/>
      <c r="REY2" s="133"/>
      <c r="REZ2" s="133"/>
      <c r="RFA2" s="133"/>
      <c r="RFB2" s="133"/>
      <c r="RFC2" s="133"/>
      <c r="RFD2" s="133"/>
      <c r="RFE2" s="133"/>
      <c r="RFF2" s="133"/>
      <c r="RFG2" s="133"/>
      <c r="RFH2" s="133"/>
      <c r="RFI2" s="133"/>
      <c r="RFJ2" s="133"/>
      <c r="RFK2" s="133"/>
      <c r="RFL2" s="133"/>
      <c r="RFM2" s="133"/>
      <c r="RFN2" s="133"/>
      <c r="RFO2" s="133"/>
      <c r="RFP2" s="133"/>
      <c r="RFQ2" s="133"/>
      <c r="RFR2" s="133"/>
      <c r="RFS2" s="133"/>
      <c r="RFT2" s="133"/>
      <c r="RFU2" s="133"/>
      <c r="RFV2" s="133"/>
      <c r="RFW2" s="133"/>
      <c r="RFX2" s="133"/>
      <c r="RFY2" s="133"/>
      <c r="RFZ2" s="133"/>
      <c r="RGA2" s="133"/>
      <c r="RGB2" s="133"/>
      <c r="RGC2" s="133"/>
      <c r="RGD2" s="133"/>
      <c r="RGE2" s="133"/>
      <c r="RGF2" s="133"/>
      <c r="RGG2" s="133"/>
      <c r="RGH2" s="133"/>
      <c r="RGI2" s="133"/>
      <c r="RGJ2" s="133"/>
      <c r="RGK2" s="133"/>
      <c r="RGL2" s="133"/>
      <c r="RGM2" s="133"/>
      <c r="RGN2" s="133"/>
      <c r="RGO2" s="133"/>
      <c r="RGP2" s="133"/>
      <c r="RGQ2" s="133"/>
      <c r="RGR2" s="133"/>
      <c r="RGS2" s="133"/>
      <c r="RGT2" s="133"/>
      <c r="RGU2" s="133"/>
      <c r="RGV2" s="133"/>
      <c r="RGW2" s="133"/>
      <c r="RGX2" s="133"/>
      <c r="RGY2" s="133"/>
      <c r="RGZ2" s="133"/>
      <c r="RHA2" s="133"/>
      <c r="RHB2" s="133"/>
      <c r="RHC2" s="133"/>
      <c r="RHD2" s="133"/>
      <c r="RHE2" s="133"/>
      <c r="RHF2" s="133"/>
      <c r="RHG2" s="133"/>
      <c r="RHH2" s="133"/>
      <c r="RHI2" s="133"/>
      <c r="RHJ2" s="133"/>
      <c r="RHK2" s="133"/>
      <c r="RHL2" s="133"/>
      <c r="RHM2" s="133"/>
      <c r="RHN2" s="133"/>
      <c r="RHO2" s="133"/>
      <c r="RHP2" s="133"/>
      <c r="RHQ2" s="133"/>
      <c r="RHR2" s="133"/>
      <c r="RHS2" s="133"/>
      <c r="RHT2" s="133"/>
      <c r="RHU2" s="133"/>
      <c r="RHV2" s="133"/>
      <c r="RHW2" s="133"/>
      <c r="RHX2" s="133"/>
      <c r="RHY2" s="133"/>
      <c r="RHZ2" s="133"/>
      <c r="RIA2" s="133"/>
      <c r="RIB2" s="133"/>
      <c r="RIC2" s="133"/>
      <c r="RID2" s="133"/>
      <c r="RIE2" s="133"/>
      <c r="RIF2" s="133"/>
      <c r="RIG2" s="133"/>
      <c r="RIH2" s="133"/>
      <c r="RII2" s="133"/>
      <c r="RIJ2" s="133"/>
      <c r="RIK2" s="133"/>
      <c r="RIL2" s="133"/>
      <c r="RIM2" s="133"/>
      <c r="RIN2" s="133"/>
      <c r="RIO2" s="133"/>
      <c r="RIP2" s="133"/>
      <c r="RIQ2" s="133"/>
      <c r="RIR2" s="133"/>
      <c r="RIS2" s="133"/>
      <c r="RIT2" s="133"/>
      <c r="RIU2" s="133"/>
      <c r="RIV2" s="133"/>
      <c r="RIW2" s="133"/>
      <c r="RIX2" s="133"/>
      <c r="RIY2" s="133"/>
      <c r="RIZ2" s="133"/>
      <c r="RJA2" s="133"/>
      <c r="RJB2" s="133"/>
      <c r="RJC2" s="133"/>
      <c r="RJD2" s="133"/>
      <c r="RJE2" s="133"/>
      <c r="RJF2" s="133"/>
      <c r="RJG2" s="133"/>
      <c r="RJH2" s="133"/>
      <c r="RJI2" s="133"/>
      <c r="RJJ2" s="133"/>
      <c r="RJK2" s="133"/>
      <c r="RJL2" s="133"/>
      <c r="RJM2" s="133"/>
      <c r="RJN2" s="133"/>
      <c r="RJO2" s="133"/>
      <c r="RJP2" s="133"/>
      <c r="RJQ2" s="133"/>
      <c r="RJR2" s="133"/>
      <c r="RJS2" s="133"/>
      <c r="RJT2" s="133"/>
      <c r="RJU2" s="133"/>
      <c r="RJV2" s="133"/>
      <c r="RJW2" s="133"/>
      <c r="RJX2" s="133"/>
      <c r="RJY2" s="133"/>
      <c r="RJZ2" s="133"/>
      <c r="RKA2" s="133"/>
      <c r="RKB2" s="133"/>
      <c r="RKC2" s="133"/>
      <c r="RKD2" s="133"/>
      <c r="RKE2" s="133"/>
      <c r="RKF2" s="133"/>
      <c r="RKG2" s="133"/>
      <c r="RKH2" s="133"/>
      <c r="RKI2" s="133"/>
      <c r="RKJ2" s="133"/>
      <c r="RKK2" s="133"/>
      <c r="RKL2" s="133"/>
      <c r="RKM2" s="133"/>
      <c r="RKN2" s="133"/>
      <c r="RKO2" s="133"/>
      <c r="RKP2" s="133"/>
      <c r="RKQ2" s="133"/>
      <c r="RKR2" s="133"/>
      <c r="RKS2" s="133"/>
      <c r="RKT2" s="133"/>
      <c r="RKU2" s="133"/>
      <c r="RKV2" s="133"/>
      <c r="RKW2" s="133"/>
      <c r="RKX2" s="133"/>
      <c r="RKY2" s="133"/>
      <c r="RKZ2" s="133"/>
      <c r="RLA2" s="133"/>
      <c r="RLB2" s="133"/>
      <c r="RLC2" s="133"/>
      <c r="RLD2" s="133"/>
      <c r="RLE2" s="133"/>
      <c r="RLF2" s="133"/>
      <c r="RLG2" s="133"/>
      <c r="RLH2" s="133"/>
      <c r="RLI2" s="133"/>
      <c r="RLJ2" s="133"/>
      <c r="RLK2" s="133"/>
      <c r="RLL2" s="133"/>
      <c r="RLM2" s="133"/>
      <c r="RLN2" s="133"/>
      <c r="RLO2" s="133"/>
      <c r="RLP2" s="133"/>
      <c r="RLQ2" s="133"/>
      <c r="RLR2" s="133"/>
      <c r="RLS2" s="133"/>
      <c r="RLT2" s="133"/>
      <c r="RLU2" s="133"/>
      <c r="RLV2" s="133"/>
      <c r="RLW2" s="133"/>
      <c r="RLX2" s="133"/>
      <c r="RLY2" s="133"/>
      <c r="RLZ2" s="133"/>
      <c r="RMA2" s="133"/>
      <c r="RMB2" s="133"/>
      <c r="RMC2" s="133"/>
      <c r="RMD2" s="133"/>
      <c r="RME2" s="133"/>
      <c r="RMF2" s="133"/>
      <c r="RMG2" s="133"/>
      <c r="RMH2" s="133"/>
      <c r="RMI2" s="133"/>
      <c r="RMJ2" s="133"/>
      <c r="RMK2" s="133"/>
      <c r="RML2" s="133"/>
      <c r="RMM2" s="133"/>
      <c r="RMN2" s="133"/>
      <c r="RMO2" s="133"/>
      <c r="RMP2" s="133"/>
      <c r="RMQ2" s="133"/>
      <c r="RMR2" s="133"/>
      <c r="RMS2" s="133"/>
      <c r="RMT2" s="133"/>
      <c r="RMU2" s="133"/>
      <c r="RMV2" s="133"/>
      <c r="RMW2" s="133"/>
      <c r="RMX2" s="133"/>
      <c r="RMY2" s="133"/>
      <c r="RMZ2" s="133"/>
      <c r="RNA2" s="133"/>
      <c r="RNB2" s="133"/>
      <c r="RNC2" s="133"/>
      <c r="RND2" s="133"/>
      <c r="RNE2" s="133"/>
      <c r="RNF2" s="133"/>
      <c r="RNG2" s="133"/>
      <c r="RNH2" s="133"/>
      <c r="RNI2" s="133"/>
      <c r="RNJ2" s="133"/>
      <c r="RNK2" s="133"/>
      <c r="RNL2" s="133"/>
      <c r="RNM2" s="133"/>
      <c r="RNN2" s="133"/>
      <c r="RNO2" s="133"/>
      <c r="RNP2" s="133"/>
      <c r="RNQ2" s="133"/>
      <c r="RNR2" s="133"/>
      <c r="RNS2" s="133"/>
      <c r="RNT2" s="133"/>
      <c r="RNU2" s="133"/>
      <c r="RNV2" s="133"/>
      <c r="RNW2" s="133"/>
      <c r="RNX2" s="133"/>
      <c r="RNY2" s="133"/>
      <c r="RNZ2" s="133"/>
      <c r="ROA2" s="133"/>
      <c r="ROB2" s="133"/>
      <c r="ROC2" s="133"/>
      <c r="ROD2" s="133"/>
      <c r="ROE2" s="133"/>
      <c r="ROF2" s="133"/>
      <c r="ROG2" s="133"/>
      <c r="ROH2" s="133"/>
      <c r="ROI2" s="133"/>
      <c r="ROJ2" s="133"/>
      <c r="ROK2" s="133"/>
      <c r="ROL2" s="133"/>
      <c r="ROM2" s="133"/>
      <c r="RON2" s="133"/>
      <c r="ROO2" s="133"/>
      <c r="ROP2" s="133"/>
      <c r="ROQ2" s="133"/>
      <c r="ROR2" s="133"/>
      <c r="ROS2" s="133"/>
      <c r="ROT2" s="133"/>
      <c r="ROU2" s="133"/>
      <c r="ROV2" s="133"/>
      <c r="ROW2" s="133"/>
      <c r="ROX2" s="133"/>
      <c r="ROY2" s="133"/>
      <c r="ROZ2" s="133"/>
      <c r="RPA2" s="133"/>
      <c r="RPB2" s="133"/>
      <c r="RPC2" s="133"/>
      <c r="RPD2" s="133"/>
      <c r="RPE2" s="133"/>
      <c r="RPF2" s="133"/>
      <c r="RPG2" s="133"/>
      <c r="RPH2" s="133"/>
      <c r="RPI2" s="133"/>
      <c r="RPJ2" s="133"/>
      <c r="RPK2" s="133"/>
      <c r="RPL2" s="133"/>
      <c r="RPM2" s="133"/>
      <c r="RPN2" s="133"/>
      <c r="RPO2" s="133"/>
      <c r="RPP2" s="133"/>
      <c r="RPQ2" s="133"/>
      <c r="RPR2" s="133"/>
      <c r="RPS2" s="133"/>
      <c r="RPT2" s="133"/>
      <c r="RPU2" s="133"/>
      <c r="RPV2" s="133"/>
      <c r="RPW2" s="133"/>
      <c r="RPX2" s="133"/>
      <c r="RPY2" s="133"/>
      <c r="RPZ2" s="133"/>
      <c r="RQA2" s="133"/>
      <c r="RQB2" s="133"/>
      <c r="RQC2" s="133"/>
      <c r="RQD2" s="133"/>
      <c r="RQE2" s="133"/>
      <c r="RQF2" s="133"/>
      <c r="RQG2" s="133"/>
      <c r="RQH2" s="133"/>
      <c r="RQI2" s="133"/>
      <c r="RQJ2" s="133"/>
      <c r="RQK2" s="133"/>
      <c r="RQL2" s="133"/>
      <c r="RQM2" s="133"/>
      <c r="RQN2" s="133"/>
      <c r="RQO2" s="133"/>
      <c r="RQP2" s="133"/>
      <c r="RQQ2" s="133"/>
      <c r="RQR2" s="133"/>
      <c r="RQS2" s="133"/>
      <c r="RQT2" s="133"/>
      <c r="RQU2" s="133"/>
      <c r="RQV2" s="133"/>
      <c r="RQW2" s="133"/>
      <c r="RQX2" s="133"/>
      <c r="RQY2" s="133"/>
      <c r="RQZ2" s="133"/>
      <c r="RRA2" s="133"/>
      <c r="RRB2" s="133"/>
      <c r="RRC2" s="133"/>
      <c r="RRD2" s="133"/>
      <c r="RRE2" s="133"/>
      <c r="RRF2" s="133"/>
      <c r="RRG2" s="133"/>
      <c r="RRH2" s="133"/>
      <c r="RRI2" s="133"/>
      <c r="RRJ2" s="133"/>
      <c r="RRK2" s="133"/>
      <c r="RRL2" s="133"/>
      <c r="RRM2" s="133"/>
      <c r="RRN2" s="133"/>
      <c r="RRO2" s="133"/>
      <c r="RRP2" s="133"/>
      <c r="RRQ2" s="133"/>
      <c r="RRR2" s="133"/>
      <c r="RRS2" s="133"/>
      <c r="RRT2" s="133"/>
      <c r="RRU2" s="133"/>
      <c r="RRV2" s="133"/>
      <c r="RRW2" s="133"/>
      <c r="RRX2" s="133"/>
      <c r="RRY2" s="133"/>
      <c r="RRZ2" s="133"/>
      <c r="RSA2" s="133"/>
      <c r="RSB2" s="133"/>
      <c r="RSC2" s="133"/>
      <c r="RSD2" s="133"/>
      <c r="RSE2" s="133"/>
      <c r="RSF2" s="133"/>
      <c r="RSG2" s="133"/>
      <c r="RSH2" s="133"/>
      <c r="RSI2" s="133"/>
      <c r="RSJ2" s="133"/>
      <c r="RSK2" s="133"/>
      <c r="RSL2" s="133"/>
      <c r="RSM2" s="133"/>
      <c r="RSN2" s="133"/>
      <c r="RSO2" s="133"/>
      <c r="RSP2" s="133"/>
      <c r="RSQ2" s="133"/>
      <c r="RSR2" s="133"/>
      <c r="RSS2" s="133"/>
      <c r="RST2" s="133"/>
      <c r="RSU2" s="133"/>
      <c r="RSV2" s="133"/>
      <c r="RSW2" s="133"/>
      <c r="RSX2" s="133"/>
      <c r="RSY2" s="133"/>
      <c r="RSZ2" s="133"/>
      <c r="RTA2" s="133"/>
      <c r="RTB2" s="133"/>
      <c r="RTC2" s="133"/>
      <c r="RTD2" s="133"/>
      <c r="RTE2" s="133"/>
      <c r="RTF2" s="133"/>
      <c r="RTG2" s="133"/>
      <c r="RTH2" s="133"/>
      <c r="RTI2" s="133"/>
      <c r="RTJ2" s="133"/>
      <c r="RTK2" s="133"/>
      <c r="RTL2" s="133"/>
      <c r="RTM2" s="133"/>
      <c r="RTN2" s="133"/>
      <c r="RTO2" s="133"/>
      <c r="RTP2" s="133"/>
      <c r="RTQ2" s="133"/>
      <c r="RTR2" s="133"/>
      <c r="RTS2" s="133"/>
      <c r="RTT2" s="133"/>
      <c r="RTU2" s="133"/>
      <c r="RTV2" s="133"/>
      <c r="RTW2" s="133"/>
      <c r="RTX2" s="133"/>
      <c r="RTY2" s="133"/>
      <c r="RTZ2" s="133"/>
      <c r="RUA2" s="133"/>
      <c r="RUB2" s="133"/>
      <c r="RUC2" s="133"/>
      <c r="RUD2" s="133"/>
      <c r="RUE2" s="133"/>
      <c r="RUF2" s="133"/>
      <c r="RUG2" s="133"/>
      <c r="RUH2" s="133"/>
      <c r="RUI2" s="133"/>
      <c r="RUJ2" s="133"/>
      <c r="RUK2" s="133"/>
      <c r="RUL2" s="133"/>
      <c r="RUM2" s="133"/>
      <c r="RUN2" s="133"/>
      <c r="RUO2" s="133"/>
      <c r="RUP2" s="133"/>
      <c r="RUQ2" s="133"/>
      <c r="RUR2" s="133"/>
      <c r="RUS2" s="133"/>
      <c r="RUT2" s="133"/>
      <c r="RUU2" s="133"/>
      <c r="RUV2" s="133"/>
      <c r="RUW2" s="133"/>
      <c r="RUX2" s="133"/>
      <c r="RUY2" s="133"/>
      <c r="RUZ2" s="133"/>
      <c r="RVA2" s="133"/>
      <c r="RVB2" s="133"/>
      <c r="RVC2" s="133"/>
      <c r="RVD2" s="133"/>
      <c r="RVE2" s="133"/>
      <c r="RVF2" s="133"/>
      <c r="RVG2" s="133"/>
      <c r="RVH2" s="133"/>
      <c r="RVI2" s="133"/>
      <c r="RVJ2" s="133"/>
      <c r="RVK2" s="133"/>
      <c r="RVL2" s="133"/>
      <c r="RVM2" s="133"/>
      <c r="RVN2" s="133"/>
      <c r="RVO2" s="133"/>
      <c r="RVP2" s="133"/>
      <c r="RVQ2" s="133"/>
      <c r="RVR2" s="133"/>
      <c r="RVS2" s="133"/>
      <c r="RVT2" s="133"/>
      <c r="RVU2" s="133"/>
      <c r="RVV2" s="133"/>
      <c r="RVW2" s="133"/>
      <c r="RVX2" s="133"/>
      <c r="RVY2" s="133"/>
      <c r="RVZ2" s="133"/>
      <c r="RWA2" s="133"/>
      <c r="RWB2" s="133"/>
      <c r="RWC2" s="133"/>
      <c r="RWD2" s="133"/>
      <c r="RWE2" s="133"/>
      <c r="RWF2" s="133"/>
      <c r="RWG2" s="133"/>
      <c r="RWH2" s="133"/>
      <c r="RWI2" s="133"/>
      <c r="RWJ2" s="133"/>
      <c r="RWK2" s="133"/>
      <c r="RWL2" s="133"/>
      <c r="RWM2" s="133"/>
      <c r="RWN2" s="133"/>
      <c r="RWO2" s="133"/>
      <c r="RWP2" s="133"/>
      <c r="RWQ2" s="133"/>
      <c r="RWR2" s="133"/>
      <c r="RWS2" s="133"/>
      <c r="RWT2" s="133"/>
      <c r="RWU2" s="133"/>
      <c r="RWV2" s="133"/>
      <c r="RWW2" s="133"/>
      <c r="RWX2" s="133"/>
      <c r="RWY2" s="133"/>
      <c r="RWZ2" s="133"/>
      <c r="RXA2" s="133"/>
      <c r="RXB2" s="133"/>
      <c r="RXC2" s="133"/>
      <c r="RXD2" s="133"/>
      <c r="RXE2" s="133"/>
      <c r="RXF2" s="133"/>
      <c r="RXG2" s="133"/>
      <c r="RXH2" s="133"/>
      <c r="RXI2" s="133"/>
      <c r="RXJ2" s="133"/>
      <c r="RXK2" s="133"/>
      <c r="RXL2" s="133"/>
      <c r="RXM2" s="133"/>
      <c r="RXN2" s="133"/>
      <c r="RXO2" s="133"/>
      <c r="RXP2" s="133"/>
      <c r="RXQ2" s="133"/>
      <c r="RXR2" s="133"/>
      <c r="RXS2" s="133"/>
      <c r="RXT2" s="133"/>
      <c r="RXU2" s="133"/>
      <c r="RXV2" s="133"/>
      <c r="RXW2" s="133"/>
      <c r="RXX2" s="133"/>
      <c r="RXY2" s="133"/>
      <c r="RXZ2" s="133"/>
      <c r="RYA2" s="133"/>
      <c r="RYB2" s="133"/>
      <c r="RYC2" s="133"/>
      <c r="RYD2" s="133"/>
      <c r="RYE2" s="133"/>
      <c r="RYF2" s="133"/>
      <c r="RYG2" s="133"/>
      <c r="RYH2" s="133"/>
      <c r="RYI2" s="133"/>
      <c r="RYJ2" s="133"/>
      <c r="RYK2" s="133"/>
      <c r="RYL2" s="133"/>
      <c r="RYM2" s="133"/>
      <c r="RYN2" s="133"/>
      <c r="RYO2" s="133"/>
      <c r="RYP2" s="133"/>
      <c r="RYQ2" s="133"/>
      <c r="RYR2" s="133"/>
      <c r="RYS2" s="133"/>
      <c r="RYT2" s="133"/>
      <c r="RYU2" s="133"/>
      <c r="RYV2" s="133"/>
      <c r="RYW2" s="133"/>
      <c r="RYX2" s="133"/>
      <c r="RYY2" s="133"/>
      <c r="RYZ2" s="133"/>
      <c r="RZA2" s="133"/>
      <c r="RZB2" s="133"/>
      <c r="RZC2" s="133"/>
      <c r="RZD2" s="133"/>
      <c r="RZE2" s="133"/>
      <c r="RZF2" s="133"/>
      <c r="RZG2" s="133"/>
      <c r="RZH2" s="133"/>
      <c r="RZI2" s="133"/>
      <c r="RZJ2" s="133"/>
      <c r="RZK2" s="133"/>
      <c r="RZL2" s="133"/>
      <c r="RZM2" s="133"/>
      <c r="RZN2" s="133"/>
      <c r="RZO2" s="133"/>
      <c r="RZP2" s="133"/>
      <c r="RZQ2" s="133"/>
      <c r="RZR2" s="133"/>
      <c r="RZS2" s="133"/>
      <c r="RZT2" s="133"/>
      <c r="RZU2" s="133"/>
      <c r="RZV2" s="133"/>
      <c r="RZW2" s="133"/>
      <c r="RZX2" s="133"/>
      <c r="RZY2" s="133"/>
      <c r="RZZ2" s="133"/>
      <c r="SAA2" s="133"/>
      <c r="SAB2" s="133"/>
      <c r="SAC2" s="133"/>
      <c r="SAD2" s="133"/>
      <c r="SAE2" s="133"/>
      <c r="SAF2" s="133"/>
      <c r="SAG2" s="133"/>
      <c r="SAH2" s="133"/>
      <c r="SAI2" s="133"/>
      <c r="SAJ2" s="133"/>
      <c r="SAK2" s="133"/>
      <c r="SAL2" s="133"/>
      <c r="SAM2" s="133"/>
      <c r="SAN2" s="133"/>
      <c r="SAO2" s="133"/>
      <c r="SAP2" s="133"/>
      <c r="SAQ2" s="133"/>
      <c r="SAR2" s="133"/>
      <c r="SAS2" s="133"/>
      <c r="SAT2" s="133"/>
      <c r="SAU2" s="133"/>
      <c r="SAV2" s="133"/>
      <c r="SAW2" s="133"/>
      <c r="SAX2" s="133"/>
      <c r="SAY2" s="133"/>
      <c r="SAZ2" s="133"/>
      <c r="SBA2" s="133"/>
      <c r="SBB2" s="133"/>
      <c r="SBC2" s="133"/>
      <c r="SBD2" s="133"/>
      <c r="SBE2" s="133"/>
      <c r="SBF2" s="133"/>
      <c r="SBG2" s="133"/>
      <c r="SBH2" s="133"/>
      <c r="SBI2" s="133"/>
      <c r="SBJ2" s="133"/>
      <c r="SBK2" s="133"/>
      <c r="SBL2" s="133"/>
      <c r="SBM2" s="133"/>
      <c r="SBN2" s="133"/>
      <c r="SBO2" s="133"/>
      <c r="SBP2" s="133"/>
      <c r="SBQ2" s="133"/>
      <c r="SBR2" s="133"/>
      <c r="SBS2" s="133"/>
      <c r="SBT2" s="133"/>
      <c r="SBU2" s="133"/>
      <c r="SBV2" s="133"/>
      <c r="SBW2" s="133"/>
      <c r="SBX2" s="133"/>
      <c r="SBY2" s="133"/>
      <c r="SBZ2" s="133"/>
      <c r="SCA2" s="133"/>
      <c r="SCB2" s="133"/>
      <c r="SCC2" s="133"/>
      <c r="SCD2" s="133"/>
      <c r="SCE2" s="133"/>
      <c r="SCF2" s="133"/>
      <c r="SCG2" s="133"/>
      <c r="SCH2" s="133"/>
      <c r="SCI2" s="133"/>
      <c r="SCJ2" s="133"/>
      <c r="SCK2" s="133"/>
      <c r="SCL2" s="133"/>
      <c r="SCM2" s="133"/>
      <c r="SCN2" s="133"/>
      <c r="SCO2" s="133"/>
      <c r="SCP2" s="133"/>
      <c r="SCQ2" s="133"/>
      <c r="SCR2" s="133"/>
      <c r="SCS2" s="133"/>
      <c r="SCT2" s="133"/>
      <c r="SCU2" s="133"/>
      <c r="SCV2" s="133"/>
      <c r="SCW2" s="133"/>
      <c r="SCX2" s="133"/>
      <c r="SCY2" s="133"/>
      <c r="SCZ2" s="133"/>
      <c r="SDA2" s="133"/>
      <c r="SDB2" s="133"/>
      <c r="SDC2" s="133"/>
      <c r="SDD2" s="133"/>
      <c r="SDE2" s="133"/>
      <c r="SDF2" s="133"/>
      <c r="SDG2" s="133"/>
      <c r="SDH2" s="133"/>
      <c r="SDI2" s="133"/>
      <c r="SDJ2" s="133"/>
      <c r="SDK2" s="133"/>
      <c r="SDL2" s="133"/>
      <c r="SDM2" s="133"/>
      <c r="SDN2" s="133"/>
      <c r="SDO2" s="133"/>
      <c r="SDP2" s="133"/>
      <c r="SDQ2" s="133"/>
      <c r="SDR2" s="133"/>
      <c r="SDS2" s="133"/>
      <c r="SDT2" s="133"/>
      <c r="SDU2" s="133"/>
      <c r="SDV2" s="133"/>
      <c r="SDW2" s="133"/>
      <c r="SDX2" s="133"/>
      <c r="SDY2" s="133"/>
      <c r="SDZ2" s="133"/>
      <c r="SEA2" s="133"/>
      <c r="SEB2" s="133"/>
      <c r="SEC2" s="133"/>
      <c r="SED2" s="133"/>
      <c r="SEE2" s="133"/>
      <c r="SEF2" s="133"/>
      <c r="SEG2" s="133"/>
      <c r="SEH2" s="133"/>
      <c r="SEI2" s="133"/>
      <c r="SEJ2" s="133"/>
      <c r="SEK2" s="133"/>
      <c r="SEL2" s="133"/>
      <c r="SEM2" s="133"/>
      <c r="SEN2" s="133"/>
      <c r="SEO2" s="133"/>
      <c r="SEP2" s="133"/>
      <c r="SEQ2" s="133"/>
      <c r="SER2" s="133"/>
      <c r="SES2" s="133"/>
      <c r="SET2" s="133"/>
      <c r="SEU2" s="133"/>
      <c r="SEV2" s="133"/>
      <c r="SEW2" s="133"/>
      <c r="SEX2" s="133"/>
      <c r="SEY2" s="133"/>
      <c r="SEZ2" s="133"/>
      <c r="SFA2" s="133"/>
      <c r="SFB2" s="133"/>
      <c r="SFC2" s="133"/>
      <c r="SFD2" s="133"/>
      <c r="SFE2" s="133"/>
      <c r="SFF2" s="133"/>
      <c r="SFG2" s="133"/>
      <c r="SFH2" s="133"/>
      <c r="SFI2" s="133"/>
      <c r="SFJ2" s="133"/>
      <c r="SFK2" s="133"/>
      <c r="SFL2" s="133"/>
      <c r="SFM2" s="133"/>
      <c r="SFN2" s="133"/>
      <c r="SFO2" s="133"/>
      <c r="SFP2" s="133"/>
      <c r="SFQ2" s="133"/>
      <c r="SFR2" s="133"/>
      <c r="SFS2" s="133"/>
      <c r="SFT2" s="133"/>
      <c r="SFU2" s="133"/>
      <c r="SFV2" s="133"/>
      <c r="SFW2" s="133"/>
      <c r="SFX2" s="133"/>
      <c r="SFY2" s="133"/>
      <c r="SFZ2" s="133"/>
      <c r="SGA2" s="133"/>
      <c r="SGB2" s="133"/>
      <c r="SGC2" s="133"/>
      <c r="SGD2" s="133"/>
      <c r="SGE2" s="133"/>
      <c r="SGF2" s="133"/>
      <c r="SGG2" s="133"/>
      <c r="SGH2" s="133"/>
      <c r="SGI2" s="133"/>
      <c r="SGJ2" s="133"/>
      <c r="SGK2" s="133"/>
      <c r="SGL2" s="133"/>
      <c r="SGM2" s="133"/>
      <c r="SGN2" s="133"/>
      <c r="SGO2" s="133"/>
      <c r="SGP2" s="133"/>
      <c r="SGQ2" s="133"/>
      <c r="SGR2" s="133"/>
      <c r="SGS2" s="133"/>
      <c r="SGT2" s="133"/>
      <c r="SGU2" s="133"/>
      <c r="SGV2" s="133"/>
      <c r="SGW2" s="133"/>
      <c r="SGX2" s="133"/>
      <c r="SGY2" s="133"/>
      <c r="SGZ2" s="133"/>
      <c r="SHA2" s="133"/>
      <c r="SHB2" s="133"/>
      <c r="SHC2" s="133"/>
      <c r="SHD2" s="133"/>
      <c r="SHE2" s="133"/>
      <c r="SHF2" s="133"/>
      <c r="SHG2" s="133"/>
      <c r="SHH2" s="133"/>
      <c r="SHI2" s="133"/>
      <c r="SHJ2" s="133"/>
      <c r="SHK2" s="133"/>
      <c r="SHL2" s="133"/>
      <c r="SHM2" s="133"/>
      <c r="SHN2" s="133"/>
      <c r="SHO2" s="133"/>
      <c r="SHP2" s="133"/>
      <c r="SHQ2" s="133"/>
      <c r="SHR2" s="133"/>
      <c r="SHS2" s="133"/>
      <c r="SHT2" s="133"/>
      <c r="SHU2" s="133"/>
      <c r="SHV2" s="133"/>
      <c r="SHW2" s="133"/>
      <c r="SHX2" s="133"/>
      <c r="SHY2" s="133"/>
      <c r="SHZ2" s="133"/>
      <c r="SIA2" s="133"/>
      <c r="SIB2" s="133"/>
      <c r="SIC2" s="133"/>
      <c r="SID2" s="133"/>
      <c r="SIE2" s="133"/>
      <c r="SIF2" s="133"/>
      <c r="SIG2" s="133"/>
      <c r="SIH2" s="133"/>
      <c r="SII2" s="133"/>
      <c r="SIJ2" s="133"/>
      <c r="SIK2" s="133"/>
      <c r="SIL2" s="133"/>
      <c r="SIM2" s="133"/>
      <c r="SIN2" s="133"/>
      <c r="SIO2" s="133"/>
      <c r="SIP2" s="133"/>
      <c r="SIQ2" s="133"/>
      <c r="SIR2" s="133"/>
      <c r="SIS2" s="133"/>
      <c r="SIT2" s="133"/>
      <c r="SIU2" s="133"/>
      <c r="SIV2" s="133"/>
      <c r="SIW2" s="133"/>
      <c r="SIX2" s="133"/>
      <c r="SIY2" s="133"/>
      <c r="SIZ2" s="133"/>
      <c r="SJA2" s="133"/>
      <c r="SJB2" s="133"/>
      <c r="SJC2" s="133"/>
      <c r="SJD2" s="133"/>
      <c r="SJE2" s="133"/>
      <c r="SJF2" s="133"/>
      <c r="SJG2" s="133"/>
      <c r="SJH2" s="133"/>
      <c r="SJI2" s="133"/>
      <c r="SJJ2" s="133"/>
      <c r="SJK2" s="133"/>
      <c r="SJL2" s="133"/>
      <c r="SJM2" s="133"/>
      <c r="SJN2" s="133"/>
      <c r="SJO2" s="133"/>
      <c r="SJP2" s="133"/>
      <c r="SJQ2" s="133"/>
      <c r="SJR2" s="133"/>
      <c r="SJS2" s="133"/>
      <c r="SJT2" s="133"/>
      <c r="SJU2" s="133"/>
      <c r="SJV2" s="133"/>
      <c r="SJW2" s="133"/>
      <c r="SJX2" s="133"/>
      <c r="SJY2" s="133"/>
      <c r="SJZ2" s="133"/>
      <c r="SKA2" s="133"/>
      <c r="SKB2" s="133"/>
      <c r="SKC2" s="133"/>
      <c r="SKD2" s="133"/>
      <c r="SKE2" s="133"/>
      <c r="SKF2" s="133"/>
      <c r="SKG2" s="133"/>
      <c r="SKH2" s="133"/>
      <c r="SKI2" s="133"/>
      <c r="SKJ2" s="133"/>
      <c r="SKK2" s="133"/>
      <c r="SKL2" s="133"/>
      <c r="SKM2" s="133"/>
      <c r="SKN2" s="133"/>
      <c r="SKO2" s="133"/>
      <c r="SKP2" s="133"/>
      <c r="SKQ2" s="133"/>
      <c r="SKR2" s="133"/>
      <c r="SKS2" s="133"/>
      <c r="SKT2" s="133"/>
      <c r="SKU2" s="133"/>
      <c r="SKV2" s="133"/>
      <c r="SKW2" s="133"/>
      <c r="SKX2" s="133"/>
      <c r="SKY2" s="133"/>
      <c r="SKZ2" s="133"/>
      <c r="SLA2" s="133"/>
      <c r="SLB2" s="133"/>
      <c r="SLC2" s="133"/>
      <c r="SLD2" s="133"/>
      <c r="SLE2" s="133"/>
      <c r="SLF2" s="133"/>
      <c r="SLG2" s="133"/>
      <c r="SLH2" s="133"/>
      <c r="SLI2" s="133"/>
      <c r="SLJ2" s="133"/>
      <c r="SLK2" s="133"/>
      <c r="SLL2" s="133"/>
      <c r="SLM2" s="133"/>
      <c r="SLN2" s="133"/>
      <c r="SLO2" s="133"/>
      <c r="SLP2" s="133"/>
      <c r="SLQ2" s="133"/>
      <c r="SLR2" s="133"/>
      <c r="SLS2" s="133"/>
      <c r="SLT2" s="133"/>
      <c r="SLU2" s="133"/>
      <c r="SLV2" s="133"/>
      <c r="SLW2" s="133"/>
      <c r="SLX2" s="133"/>
      <c r="SLY2" s="133"/>
      <c r="SLZ2" s="133"/>
      <c r="SMA2" s="133"/>
      <c r="SMB2" s="133"/>
      <c r="SMC2" s="133"/>
      <c r="SMD2" s="133"/>
      <c r="SME2" s="133"/>
      <c r="SMF2" s="133"/>
      <c r="SMG2" s="133"/>
      <c r="SMH2" s="133"/>
      <c r="SMI2" s="133"/>
      <c r="SMJ2" s="133"/>
      <c r="SMK2" s="133"/>
      <c r="SML2" s="133"/>
      <c r="SMM2" s="133"/>
      <c r="SMN2" s="133"/>
      <c r="SMO2" s="133"/>
      <c r="SMP2" s="133"/>
      <c r="SMQ2" s="133"/>
      <c r="SMR2" s="133"/>
      <c r="SMS2" s="133"/>
      <c r="SMT2" s="133"/>
      <c r="SMU2" s="133"/>
      <c r="SMV2" s="133"/>
      <c r="SMW2" s="133"/>
      <c r="SMX2" s="133"/>
      <c r="SMY2" s="133"/>
      <c r="SMZ2" s="133"/>
      <c r="SNA2" s="133"/>
      <c r="SNB2" s="133"/>
      <c r="SNC2" s="133"/>
      <c r="SND2" s="133"/>
      <c r="SNE2" s="133"/>
      <c r="SNF2" s="133"/>
      <c r="SNG2" s="133"/>
      <c r="SNH2" s="133"/>
      <c r="SNI2" s="133"/>
      <c r="SNJ2" s="133"/>
      <c r="SNK2" s="133"/>
      <c r="SNL2" s="133"/>
      <c r="SNM2" s="133"/>
      <c r="SNN2" s="133"/>
      <c r="SNO2" s="133"/>
      <c r="SNP2" s="133"/>
      <c r="SNQ2" s="133"/>
      <c r="SNR2" s="133"/>
      <c r="SNS2" s="133"/>
      <c r="SNT2" s="133"/>
      <c r="SNU2" s="133"/>
      <c r="SNV2" s="133"/>
      <c r="SNW2" s="133"/>
      <c r="SNX2" s="133"/>
      <c r="SNY2" s="133"/>
      <c r="SNZ2" s="133"/>
      <c r="SOA2" s="133"/>
      <c r="SOB2" s="133"/>
      <c r="SOC2" s="133"/>
      <c r="SOD2" s="133"/>
      <c r="SOE2" s="133"/>
      <c r="SOF2" s="133"/>
      <c r="SOG2" s="133"/>
      <c r="SOH2" s="133"/>
      <c r="SOI2" s="133"/>
      <c r="SOJ2" s="133"/>
      <c r="SOK2" s="133"/>
      <c r="SOL2" s="133"/>
      <c r="SOM2" s="133"/>
      <c r="SON2" s="133"/>
      <c r="SOO2" s="133"/>
      <c r="SOP2" s="133"/>
      <c r="SOQ2" s="133"/>
      <c r="SOR2" s="133"/>
      <c r="SOS2" s="133"/>
      <c r="SOT2" s="133"/>
      <c r="SOU2" s="133"/>
      <c r="SOV2" s="133"/>
      <c r="SOW2" s="133"/>
      <c r="SOX2" s="133"/>
      <c r="SOY2" s="133"/>
      <c r="SOZ2" s="133"/>
      <c r="SPA2" s="133"/>
      <c r="SPB2" s="133"/>
      <c r="SPC2" s="133"/>
      <c r="SPD2" s="133"/>
      <c r="SPE2" s="133"/>
      <c r="SPF2" s="133"/>
      <c r="SPG2" s="133"/>
      <c r="SPH2" s="133"/>
      <c r="SPI2" s="133"/>
      <c r="SPJ2" s="133"/>
      <c r="SPK2" s="133"/>
      <c r="SPL2" s="133"/>
      <c r="SPM2" s="133"/>
      <c r="SPN2" s="133"/>
      <c r="SPO2" s="133"/>
      <c r="SPP2" s="133"/>
      <c r="SPQ2" s="133"/>
      <c r="SPR2" s="133"/>
      <c r="SPS2" s="133"/>
      <c r="SPT2" s="133"/>
      <c r="SPU2" s="133"/>
      <c r="SPV2" s="133"/>
      <c r="SPW2" s="133"/>
      <c r="SPX2" s="133"/>
      <c r="SPY2" s="133"/>
      <c r="SPZ2" s="133"/>
      <c r="SQA2" s="133"/>
      <c r="SQB2" s="133"/>
      <c r="SQC2" s="133"/>
      <c r="SQD2" s="133"/>
      <c r="SQE2" s="133"/>
      <c r="SQF2" s="133"/>
      <c r="SQG2" s="133"/>
      <c r="SQH2" s="133"/>
      <c r="SQI2" s="133"/>
      <c r="SQJ2" s="133"/>
      <c r="SQK2" s="133"/>
      <c r="SQL2" s="133"/>
      <c r="SQM2" s="133"/>
      <c r="SQN2" s="133"/>
      <c r="SQO2" s="133"/>
      <c r="SQP2" s="133"/>
      <c r="SQQ2" s="133"/>
      <c r="SQR2" s="133"/>
      <c r="SQS2" s="133"/>
      <c r="SQT2" s="133"/>
      <c r="SQU2" s="133"/>
      <c r="SQV2" s="133"/>
      <c r="SQW2" s="133"/>
      <c r="SQX2" s="133"/>
      <c r="SQY2" s="133"/>
      <c r="SQZ2" s="133"/>
      <c r="SRA2" s="133"/>
      <c r="SRB2" s="133"/>
      <c r="SRC2" s="133"/>
      <c r="SRD2" s="133"/>
      <c r="SRE2" s="133"/>
      <c r="SRF2" s="133"/>
      <c r="SRG2" s="133"/>
      <c r="SRH2" s="133"/>
      <c r="SRI2" s="133"/>
      <c r="SRJ2" s="133"/>
      <c r="SRK2" s="133"/>
      <c r="SRL2" s="133"/>
      <c r="SRM2" s="133"/>
      <c r="SRN2" s="133"/>
      <c r="SRO2" s="133"/>
      <c r="SRP2" s="133"/>
      <c r="SRQ2" s="133"/>
      <c r="SRR2" s="133"/>
      <c r="SRS2" s="133"/>
      <c r="SRT2" s="133"/>
      <c r="SRU2" s="133"/>
      <c r="SRV2" s="133"/>
      <c r="SRW2" s="133"/>
      <c r="SRX2" s="133"/>
      <c r="SRY2" s="133"/>
      <c r="SRZ2" s="133"/>
      <c r="SSA2" s="133"/>
      <c r="SSB2" s="133"/>
      <c r="SSC2" s="133"/>
      <c r="SSD2" s="133"/>
      <c r="SSE2" s="133"/>
      <c r="SSF2" s="133"/>
      <c r="SSG2" s="133"/>
      <c r="SSH2" s="133"/>
      <c r="SSI2" s="133"/>
      <c r="SSJ2" s="133"/>
      <c r="SSK2" s="133"/>
      <c r="SSL2" s="133"/>
      <c r="SSM2" s="133"/>
      <c r="SSN2" s="133"/>
      <c r="SSO2" s="133"/>
      <c r="SSP2" s="133"/>
      <c r="SSQ2" s="133"/>
      <c r="SSR2" s="133"/>
      <c r="SSS2" s="133"/>
      <c r="SST2" s="133"/>
      <c r="SSU2" s="133"/>
      <c r="SSV2" s="133"/>
      <c r="SSW2" s="133"/>
      <c r="SSX2" s="133"/>
      <c r="SSY2" s="133"/>
      <c r="SSZ2" s="133"/>
      <c r="STA2" s="133"/>
      <c r="STB2" s="133"/>
      <c r="STC2" s="133"/>
      <c r="STD2" s="133"/>
      <c r="STE2" s="133"/>
      <c r="STF2" s="133"/>
      <c r="STG2" s="133"/>
      <c r="STH2" s="133"/>
      <c r="STI2" s="133"/>
      <c r="STJ2" s="133"/>
      <c r="STK2" s="133"/>
      <c r="STL2" s="133"/>
      <c r="STM2" s="133"/>
      <c r="STN2" s="133"/>
      <c r="STO2" s="133"/>
      <c r="STP2" s="133"/>
      <c r="STQ2" s="133"/>
      <c r="STR2" s="133"/>
      <c r="STS2" s="133"/>
      <c r="STT2" s="133"/>
      <c r="STU2" s="133"/>
      <c r="STV2" s="133"/>
      <c r="STW2" s="133"/>
      <c r="STX2" s="133"/>
      <c r="STY2" s="133"/>
      <c r="STZ2" s="133"/>
      <c r="SUA2" s="133"/>
      <c r="SUB2" s="133"/>
      <c r="SUC2" s="133"/>
      <c r="SUD2" s="133"/>
      <c r="SUE2" s="133"/>
      <c r="SUF2" s="133"/>
      <c r="SUG2" s="133"/>
      <c r="SUH2" s="133"/>
      <c r="SUI2" s="133"/>
      <c r="SUJ2" s="133"/>
      <c r="SUK2" s="133"/>
      <c r="SUL2" s="133"/>
      <c r="SUM2" s="133"/>
      <c r="SUN2" s="133"/>
      <c r="SUO2" s="133"/>
      <c r="SUP2" s="133"/>
      <c r="SUQ2" s="133"/>
      <c r="SUR2" s="133"/>
      <c r="SUS2" s="133"/>
      <c r="SUT2" s="133"/>
      <c r="SUU2" s="133"/>
      <c r="SUV2" s="133"/>
      <c r="SUW2" s="133"/>
      <c r="SUX2" s="133"/>
      <c r="SUY2" s="133"/>
      <c r="SUZ2" s="133"/>
      <c r="SVA2" s="133"/>
      <c r="SVB2" s="133"/>
      <c r="SVC2" s="133"/>
      <c r="SVD2" s="133"/>
      <c r="SVE2" s="133"/>
      <c r="SVF2" s="133"/>
      <c r="SVG2" s="133"/>
      <c r="SVH2" s="133"/>
      <c r="SVI2" s="133"/>
      <c r="SVJ2" s="133"/>
      <c r="SVK2" s="133"/>
      <c r="SVL2" s="133"/>
      <c r="SVM2" s="133"/>
      <c r="SVN2" s="133"/>
      <c r="SVO2" s="133"/>
      <c r="SVP2" s="133"/>
      <c r="SVQ2" s="133"/>
      <c r="SVR2" s="133"/>
      <c r="SVS2" s="133"/>
      <c r="SVT2" s="133"/>
      <c r="SVU2" s="133"/>
      <c r="SVV2" s="133"/>
      <c r="SVW2" s="133"/>
      <c r="SVX2" s="133"/>
      <c r="SVY2" s="133"/>
      <c r="SVZ2" s="133"/>
      <c r="SWA2" s="133"/>
      <c r="SWB2" s="133"/>
      <c r="SWC2" s="133"/>
      <c r="SWD2" s="133"/>
      <c r="SWE2" s="133"/>
      <c r="SWF2" s="133"/>
      <c r="SWG2" s="133"/>
      <c r="SWH2" s="133"/>
      <c r="SWI2" s="133"/>
      <c r="SWJ2" s="133"/>
      <c r="SWK2" s="133"/>
      <c r="SWL2" s="133"/>
      <c r="SWM2" s="133"/>
      <c r="SWN2" s="133"/>
      <c r="SWO2" s="133"/>
      <c r="SWP2" s="133"/>
      <c r="SWQ2" s="133"/>
      <c r="SWR2" s="133"/>
      <c r="SWS2" s="133"/>
      <c r="SWT2" s="133"/>
      <c r="SWU2" s="133"/>
      <c r="SWV2" s="133"/>
      <c r="SWW2" s="133"/>
      <c r="SWX2" s="133"/>
      <c r="SWY2" s="133"/>
      <c r="SWZ2" s="133"/>
      <c r="SXA2" s="133"/>
      <c r="SXB2" s="133"/>
      <c r="SXC2" s="133"/>
      <c r="SXD2" s="133"/>
      <c r="SXE2" s="133"/>
      <c r="SXF2" s="133"/>
      <c r="SXG2" s="133"/>
      <c r="SXH2" s="133"/>
      <c r="SXI2" s="133"/>
      <c r="SXJ2" s="133"/>
      <c r="SXK2" s="133"/>
      <c r="SXL2" s="133"/>
      <c r="SXM2" s="133"/>
      <c r="SXN2" s="133"/>
      <c r="SXO2" s="133"/>
      <c r="SXP2" s="133"/>
      <c r="SXQ2" s="133"/>
      <c r="SXR2" s="133"/>
      <c r="SXS2" s="133"/>
      <c r="SXT2" s="133"/>
      <c r="SXU2" s="133"/>
      <c r="SXV2" s="133"/>
      <c r="SXW2" s="133"/>
      <c r="SXX2" s="133"/>
      <c r="SXY2" s="133"/>
      <c r="SXZ2" s="133"/>
      <c r="SYA2" s="133"/>
      <c r="SYB2" s="133"/>
      <c r="SYC2" s="133"/>
      <c r="SYD2" s="133"/>
      <c r="SYE2" s="133"/>
      <c r="SYF2" s="133"/>
      <c r="SYG2" s="133"/>
      <c r="SYH2" s="133"/>
      <c r="SYI2" s="133"/>
      <c r="SYJ2" s="133"/>
      <c r="SYK2" s="133"/>
      <c r="SYL2" s="133"/>
      <c r="SYM2" s="133"/>
      <c r="SYN2" s="133"/>
      <c r="SYO2" s="133"/>
      <c r="SYP2" s="133"/>
      <c r="SYQ2" s="133"/>
      <c r="SYR2" s="133"/>
      <c r="SYS2" s="133"/>
      <c r="SYT2" s="133"/>
      <c r="SYU2" s="133"/>
      <c r="SYV2" s="133"/>
      <c r="SYW2" s="133"/>
      <c r="SYX2" s="133"/>
      <c r="SYY2" s="133"/>
      <c r="SYZ2" s="133"/>
      <c r="SZA2" s="133"/>
      <c r="SZB2" s="133"/>
      <c r="SZC2" s="133"/>
      <c r="SZD2" s="133"/>
      <c r="SZE2" s="133"/>
      <c r="SZF2" s="133"/>
      <c r="SZG2" s="133"/>
      <c r="SZH2" s="133"/>
      <c r="SZI2" s="133"/>
      <c r="SZJ2" s="133"/>
      <c r="SZK2" s="133"/>
      <c r="SZL2" s="133"/>
      <c r="SZM2" s="133"/>
      <c r="SZN2" s="133"/>
      <c r="SZO2" s="133"/>
      <c r="SZP2" s="133"/>
      <c r="SZQ2" s="133"/>
      <c r="SZR2" s="133"/>
      <c r="SZS2" s="133"/>
      <c r="SZT2" s="133"/>
      <c r="SZU2" s="133"/>
      <c r="SZV2" s="133"/>
      <c r="SZW2" s="133"/>
      <c r="SZX2" s="133"/>
      <c r="SZY2" s="133"/>
      <c r="SZZ2" s="133"/>
      <c r="TAA2" s="133"/>
      <c r="TAB2" s="133"/>
      <c r="TAC2" s="133"/>
      <c r="TAD2" s="133"/>
      <c r="TAE2" s="133"/>
      <c r="TAF2" s="133"/>
      <c r="TAG2" s="133"/>
      <c r="TAH2" s="133"/>
      <c r="TAI2" s="133"/>
      <c r="TAJ2" s="133"/>
      <c r="TAK2" s="133"/>
      <c r="TAL2" s="133"/>
      <c r="TAM2" s="133"/>
      <c r="TAN2" s="133"/>
      <c r="TAO2" s="133"/>
      <c r="TAP2" s="133"/>
      <c r="TAQ2" s="133"/>
      <c r="TAR2" s="133"/>
      <c r="TAS2" s="133"/>
      <c r="TAT2" s="133"/>
      <c r="TAU2" s="133"/>
      <c r="TAV2" s="133"/>
      <c r="TAW2" s="133"/>
      <c r="TAX2" s="133"/>
      <c r="TAY2" s="133"/>
      <c r="TAZ2" s="133"/>
      <c r="TBA2" s="133"/>
      <c r="TBB2" s="133"/>
      <c r="TBC2" s="133"/>
      <c r="TBD2" s="133"/>
      <c r="TBE2" s="133"/>
      <c r="TBF2" s="133"/>
      <c r="TBG2" s="133"/>
      <c r="TBH2" s="133"/>
      <c r="TBI2" s="133"/>
      <c r="TBJ2" s="133"/>
      <c r="TBK2" s="133"/>
      <c r="TBL2" s="133"/>
      <c r="TBM2" s="133"/>
      <c r="TBN2" s="133"/>
      <c r="TBO2" s="133"/>
      <c r="TBP2" s="133"/>
      <c r="TBQ2" s="133"/>
      <c r="TBR2" s="133"/>
      <c r="TBS2" s="133"/>
      <c r="TBT2" s="133"/>
      <c r="TBU2" s="133"/>
      <c r="TBV2" s="133"/>
      <c r="TBW2" s="133"/>
      <c r="TBX2" s="133"/>
      <c r="TBY2" s="133"/>
      <c r="TBZ2" s="133"/>
      <c r="TCA2" s="133"/>
      <c r="TCB2" s="133"/>
      <c r="TCC2" s="133"/>
      <c r="TCD2" s="133"/>
      <c r="TCE2" s="133"/>
      <c r="TCF2" s="133"/>
      <c r="TCG2" s="133"/>
      <c r="TCH2" s="133"/>
      <c r="TCI2" s="133"/>
      <c r="TCJ2" s="133"/>
      <c r="TCK2" s="133"/>
      <c r="TCL2" s="133"/>
      <c r="TCM2" s="133"/>
      <c r="TCN2" s="133"/>
      <c r="TCO2" s="133"/>
      <c r="TCP2" s="133"/>
      <c r="TCQ2" s="133"/>
      <c r="TCR2" s="133"/>
      <c r="TCS2" s="133"/>
      <c r="TCT2" s="133"/>
      <c r="TCU2" s="133"/>
      <c r="TCV2" s="133"/>
      <c r="TCW2" s="133"/>
      <c r="TCX2" s="133"/>
      <c r="TCY2" s="133"/>
      <c r="TCZ2" s="133"/>
      <c r="TDA2" s="133"/>
      <c r="TDB2" s="133"/>
      <c r="TDC2" s="133"/>
      <c r="TDD2" s="133"/>
      <c r="TDE2" s="133"/>
      <c r="TDF2" s="133"/>
      <c r="TDG2" s="133"/>
      <c r="TDH2" s="133"/>
      <c r="TDI2" s="133"/>
      <c r="TDJ2" s="133"/>
      <c r="TDK2" s="133"/>
      <c r="TDL2" s="133"/>
      <c r="TDM2" s="133"/>
      <c r="TDN2" s="133"/>
      <c r="TDO2" s="133"/>
      <c r="TDP2" s="133"/>
      <c r="TDQ2" s="133"/>
      <c r="TDR2" s="133"/>
      <c r="TDS2" s="133"/>
      <c r="TDT2" s="133"/>
      <c r="TDU2" s="133"/>
      <c r="TDV2" s="133"/>
      <c r="TDW2" s="133"/>
      <c r="TDX2" s="133"/>
      <c r="TDY2" s="133"/>
      <c r="TDZ2" s="133"/>
      <c r="TEA2" s="133"/>
      <c r="TEB2" s="133"/>
      <c r="TEC2" s="133"/>
      <c r="TED2" s="133"/>
      <c r="TEE2" s="133"/>
      <c r="TEF2" s="133"/>
      <c r="TEG2" s="133"/>
      <c r="TEH2" s="133"/>
      <c r="TEI2" s="133"/>
      <c r="TEJ2" s="133"/>
      <c r="TEK2" s="133"/>
      <c r="TEL2" s="133"/>
      <c r="TEM2" s="133"/>
      <c r="TEN2" s="133"/>
      <c r="TEO2" s="133"/>
      <c r="TEP2" s="133"/>
      <c r="TEQ2" s="133"/>
      <c r="TER2" s="133"/>
      <c r="TES2" s="133"/>
      <c r="TET2" s="133"/>
      <c r="TEU2" s="133"/>
      <c r="TEV2" s="133"/>
      <c r="TEW2" s="133"/>
      <c r="TEX2" s="133"/>
      <c r="TEY2" s="133"/>
      <c r="TEZ2" s="133"/>
      <c r="TFA2" s="133"/>
      <c r="TFB2" s="133"/>
      <c r="TFC2" s="133"/>
      <c r="TFD2" s="133"/>
      <c r="TFE2" s="133"/>
      <c r="TFF2" s="133"/>
      <c r="TFG2" s="133"/>
      <c r="TFH2" s="133"/>
      <c r="TFI2" s="133"/>
      <c r="TFJ2" s="133"/>
      <c r="TFK2" s="133"/>
      <c r="TFL2" s="133"/>
      <c r="TFM2" s="133"/>
      <c r="TFN2" s="133"/>
      <c r="TFO2" s="133"/>
      <c r="TFP2" s="133"/>
      <c r="TFQ2" s="133"/>
      <c r="TFR2" s="133"/>
      <c r="TFS2" s="133"/>
      <c r="TFT2" s="133"/>
      <c r="TFU2" s="133"/>
      <c r="TFV2" s="133"/>
      <c r="TFW2" s="133"/>
      <c r="TFX2" s="133"/>
      <c r="TFY2" s="133"/>
      <c r="TFZ2" s="133"/>
      <c r="TGA2" s="133"/>
      <c r="TGB2" s="133"/>
      <c r="TGC2" s="133"/>
      <c r="TGD2" s="133"/>
      <c r="TGE2" s="133"/>
      <c r="TGF2" s="133"/>
      <c r="TGG2" s="133"/>
      <c r="TGH2" s="133"/>
      <c r="TGI2" s="133"/>
      <c r="TGJ2" s="133"/>
      <c r="TGK2" s="133"/>
      <c r="TGL2" s="133"/>
      <c r="TGM2" s="133"/>
      <c r="TGN2" s="133"/>
      <c r="TGO2" s="133"/>
      <c r="TGP2" s="133"/>
      <c r="TGQ2" s="133"/>
      <c r="TGR2" s="133"/>
      <c r="TGS2" s="133"/>
      <c r="TGT2" s="133"/>
      <c r="TGU2" s="133"/>
      <c r="TGV2" s="133"/>
      <c r="TGW2" s="133"/>
      <c r="TGX2" s="133"/>
      <c r="TGY2" s="133"/>
      <c r="TGZ2" s="133"/>
      <c r="THA2" s="133"/>
      <c r="THB2" s="133"/>
      <c r="THC2" s="133"/>
      <c r="THD2" s="133"/>
      <c r="THE2" s="133"/>
      <c r="THF2" s="133"/>
      <c r="THG2" s="133"/>
      <c r="THH2" s="133"/>
      <c r="THI2" s="133"/>
      <c r="THJ2" s="133"/>
      <c r="THK2" s="133"/>
      <c r="THL2" s="133"/>
      <c r="THM2" s="133"/>
      <c r="THN2" s="133"/>
      <c r="THO2" s="133"/>
      <c r="THP2" s="133"/>
      <c r="THQ2" s="133"/>
      <c r="THR2" s="133"/>
      <c r="THS2" s="133"/>
      <c r="THT2" s="133"/>
      <c r="THU2" s="133"/>
      <c r="THV2" s="133"/>
      <c r="THW2" s="133"/>
      <c r="THX2" s="133"/>
      <c r="THY2" s="133"/>
      <c r="THZ2" s="133"/>
      <c r="TIA2" s="133"/>
      <c r="TIB2" s="133"/>
      <c r="TIC2" s="133"/>
      <c r="TID2" s="133"/>
      <c r="TIE2" s="133"/>
      <c r="TIF2" s="133"/>
      <c r="TIG2" s="133"/>
      <c r="TIH2" s="133"/>
      <c r="TII2" s="133"/>
      <c r="TIJ2" s="133"/>
      <c r="TIK2" s="133"/>
      <c r="TIL2" s="133"/>
      <c r="TIM2" s="133"/>
      <c r="TIN2" s="133"/>
      <c r="TIO2" s="133"/>
      <c r="TIP2" s="133"/>
      <c r="TIQ2" s="133"/>
      <c r="TIR2" s="133"/>
      <c r="TIS2" s="133"/>
      <c r="TIT2" s="133"/>
      <c r="TIU2" s="133"/>
      <c r="TIV2" s="133"/>
      <c r="TIW2" s="133"/>
      <c r="TIX2" s="133"/>
      <c r="TIY2" s="133"/>
      <c r="TIZ2" s="133"/>
      <c r="TJA2" s="133"/>
      <c r="TJB2" s="133"/>
      <c r="TJC2" s="133"/>
      <c r="TJD2" s="133"/>
      <c r="TJE2" s="133"/>
      <c r="TJF2" s="133"/>
      <c r="TJG2" s="133"/>
      <c r="TJH2" s="133"/>
      <c r="TJI2" s="133"/>
      <c r="TJJ2" s="133"/>
      <c r="TJK2" s="133"/>
      <c r="TJL2" s="133"/>
      <c r="TJM2" s="133"/>
      <c r="TJN2" s="133"/>
      <c r="TJO2" s="133"/>
      <c r="TJP2" s="133"/>
      <c r="TJQ2" s="133"/>
      <c r="TJR2" s="133"/>
      <c r="TJS2" s="133"/>
      <c r="TJT2" s="133"/>
      <c r="TJU2" s="133"/>
      <c r="TJV2" s="133"/>
      <c r="TJW2" s="133"/>
      <c r="TJX2" s="133"/>
      <c r="TJY2" s="133"/>
      <c r="TJZ2" s="133"/>
      <c r="TKA2" s="133"/>
      <c r="TKB2" s="133"/>
      <c r="TKC2" s="133"/>
      <c r="TKD2" s="133"/>
      <c r="TKE2" s="133"/>
      <c r="TKF2" s="133"/>
      <c r="TKG2" s="133"/>
      <c r="TKH2" s="133"/>
      <c r="TKI2" s="133"/>
      <c r="TKJ2" s="133"/>
      <c r="TKK2" s="133"/>
      <c r="TKL2" s="133"/>
      <c r="TKM2" s="133"/>
      <c r="TKN2" s="133"/>
      <c r="TKO2" s="133"/>
      <c r="TKP2" s="133"/>
      <c r="TKQ2" s="133"/>
      <c r="TKR2" s="133"/>
      <c r="TKS2" s="133"/>
      <c r="TKT2" s="133"/>
      <c r="TKU2" s="133"/>
      <c r="TKV2" s="133"/>
      <c r="TKW2" s="133"/>
      <c r="TKX2" s="133"/>
      <c r="TKY2" s="133"/>
      <c r="TKZ2" s="133"/>
      <c r="TLA2" s="133"/>
      <c r="TLB2" s="133"/>
      <c r="TLC2" s="133"/>
      <c r="TLD2" s="133"/>
      <c r="TLE2" s="133"/>
      <c r="TLF2" s="133"/>
      <c r="TLG2" s="133"/>
      <c r="TLH2" s="133"/>
      <c r="TLI2" s="133"/>
      <c r="TLJ2" s="133"/>
      <c r="TLK2" s="133"/>
      <c r="TLL2" s="133"/>
      <c r="TLM2" s="133"/>
      <c r="TLN2" s="133"/>
      <c r="TLO2" s="133"/>
      <c r="TLP2" s="133"/>
      <c r="TLQ2" s="133"/>
      <c r="TLR2" s="133"/>
      <c r="TLS2" s="133"/>
      <c r="TLT2" s="133"/>
      <c r="TLU2" s="133"/>
      <c r="TLV2" s="133"/>
      <c r="TLW2" s="133"/>
      <c r="TLX2" s="133"/>
      <c r="TLY2" s="133"/>
      <c r="TLZ2" s="133"/>
      <c r="TMA2" s="133"/>
      <c r="TMB2" s="133"/>
      <c r="TMC2" s="133"/>
      <c r="TMD2" s="133"/>
      <c r="TME2" s="133"/>
      <c r="TMF2" s="133"/>
      <c r="TMG2" s="133"/>
      <c r="TMH2" s="133"/>
      <c r="TMI2" s="133"/>
      <c r="TMJ2" s="133"/>
      <c r="TMK2" s="133"/>
      <c r="TML2" s="133"/>
      <c r="TMM2" s="133"/>
      <c r="TMN2" s="133"/>
      <c r="TMO2" s="133"/>
      <c r="TMP2" s="133"/>
      <c r="TMQ2" s="133"/>
      <c r="TMR2" s="133"/>
      <c r="TMS2" s="133"/>
      <c r="TMT2" s="133"/>
      <c r="TMU2" s="133"/>
      <c r="TMV2" s="133"/>
      <c r="TMW2" s="133"/>
      <c r="TMX2" s="133"/>
      <c r="TMY2" s="133"/>
      <c r="TMZ2" s="133"/>
      <c r="TNA2" s="133"/>
      <c r="TNB2" s="133"/>
      <c r="TNC2" s="133"/>
      <c r="TND2" s="133"/>
      <c r="TNE2" s="133"/>
      <c r="TNF2" s="133"/>
      <c r="TNG2" s="133"/>
      <c r="TNH2" s="133"/>
      <c r="TNI2" s="133"/>
      <c r="TNJ2" s="133"/>
      <c r="TNK2" s="133"/>
      <c r="TNL2" s="133"/>
      <c r="TNM2" s="133"/>
      <c r="TNN2" s="133"/>
      <c r="TNO2" s="133"/>
      <c r="TNP2" s="133"/>
      <c r="TNQ2" s="133"/>
      <c r="TNR2" s="133"/>
      <c r="TNS2" s="133"/>
      <c r="TNT2" s="133"/>
      <c r="TNU2" s="133"/>
      <c r="TNV2" s="133"/>
      <c r="TNW2" s="133"/>
      <c r="TNX2" s="133"/>
      <c r="TNY2" s="133"/>
      <c r="TNZ2" s="133"/>
      <c r="TOA2" s="133"/>
      <c r="TOB2" s="133"/>
      <c r="TOC2" s="133"/>
      <c r="TOD2" s="133"/>
      <c r="TOE2" s="133"/>
      <c r="TOF2" s="133"/>
      <c r="TOG2" s="133"/>
      <c r="TOH2" s="133"/>
      <c r="TOI2" s="133"/>
      <c r="TOJ2" s="133"/>
      <c r="TOK2" s="133"/>
      <c r="TOL2" s="133"/>
      <c r="TOM2" s="133"/>
      <c r="TON2" s="133"/>
      <c r="TOO2" s="133"/>
      <c r="TOP2" s="133"/>
      <c r="TOQ2" s="133"/>
      <c r="TOR2" s="133"/>
      <c r="TOS2" s="133"/>
      <c r="TOT2" s="133"/>
      <c r="TOU2" s="133"/>
      <c r="TOV2" s="133"/>
      <c r="TOW2" s="133"/>
      <c r="TOX2" s="133"/>
      <c r="TOY2" s="133"/>
      <c r="TOZ2" s="133"/>
      <c r="TPA2" s="133"/>
      <c r="TPB2" s="133"/>
      <c r="TPC2" s="133"/>
      <c r="TPD2" s="133"/>
      <c r="TPE2" s="133"/>
      <c r="TPF2" s="133"/>
      <c r="TPG2" s="133"/>
      <c r="TPH2" s="133"/>
      <c r="TPI2" s="133"/>
      <c r="TPJ2" s="133"/>
      <c r="TPK2" s="133"/>
      <c r="TPL2" s="133"/>
      <c r="TPM2" s="133"/>
      <c r="TPN2" s="133"/>
      <c r="TPO2" s="133"/>
      <c r="TPP2" s="133"/>
      <c r="TPQ2" s="133"/>
      <c r="TPR2" s="133"/>
      <c r="TPS2" s="133"/>
      <c r="TPT2" s="133"/>
      <c r="TPU2" s="133"/>
      <c r="TPV2" s="133"/>
      <c r="TPW2" s="133"/>
      <c r="TPX2" s="133"/>
      <c r="TPY2" s="133"/>
      <c r="TPZ2" s="133"/>
      <c r="TQA2" s="133"/>
      <c r="TQB2" s="133"/>
      <c r="TQC2" s="133"/>
      <c r="TQD2" s="133"/>
      <c r="TQE2" s="133"/>
      <c r="TQF2" s="133"/>
      <c r="TQG2" s="133"/>
      <c r="TQH2" s="133"/>
      <c r="TQI2" s="133"/>
      <c r="TQJ2" s="133"/>
      <c r="TQK2" s="133"/>
      <c r="TQL2" s="133"/>
      <c r="TQM2" s="133"/>
      <c r="TQN2" s="133"/>
      <c r="TQO2" s="133"/>
      <c r="TQP2" s="133"/>
      <c r="TQQ2" s="133"/>
      <c r="TQR2" s="133"/>
      <c r="TQS2" s="133"/>
      <c r="TQT2" s="133"/>
      <c r="TQU2" s="133"/>
      <c r="TQV2" s="133"/>
      <c r="TQW2" s="133"/>
      <c r="TQX2" s="133"/>
      <c r="TQY2" s="133"/>
      <c r="TQZ2" s="133"/>
      <c r="TRA2" s="133"/>
      <c r="TRB2" s="133"/>
      <c r="TRC2" s="133"/>
      <c r="TRD2" s="133"/>
      <c r="TRE2" s="133"/>
      <c r="TRF2" s="133"/>
      <c r="TRG2" s="133"/>
      <c r="TRH2" s="133"/>
      <c r="TRI2" s="133"/>
      <c r="TRJ2" s="133"/>
      <c r="TRK2" s="133"/>
      <c r="TRL2" s="133"/>
      <c r="TRM2" s="133"/>
      <c r="TRN2" s="133"/>
      <c r="TRO2" s="133"/>
      <c r="TRP2" s="133"/>
      <c r="TRQ2" s="133"/>
      <c r="TRR2" s="133"/>
      <c r="TRS2" s="133"/>
      <c r="TRT2" s="133"/>
      <c r="TRU2" s="133"/>
      <c r="TRV2" s="133"/>
      <c r="TRW2" s="133"/>
      <c r="TRX2" s="133"/>
      <c r="TRY2" s="133"/>
      <c r="TRZ2" s="133"/>
      <c r="TSA2" s="133"/>
      <c r="TSB2" s="133"/>
      <c r="TSC2" s="133"/>
      <c r="TSD2" s="133"/>
      <c r="TSE2" s="133"/>
      <c r="TSF2" s="133"/>
      <c r="TSG2" s="133"/>
      <c r="TSH2" s="133"/>
      <c r="TSI2" s="133"/>
      <c r="TSJ2" s="133"/>
      <c r="TSK2" s="133"/>
      <c r="TSL2" s="133"/>
      <c r="TSM2" s="133"/>
      <c r="TSN2" s="133"/>
      <c r="TSO2" s="133"/>
      <c r="TSP2" s="133"/>
      <c r="TSQ2" s="133"/>
      <c r="TSR2" s="133"/>
      <c r="TSS2" s="133"/>
      <c r="TST2" s="133"/>
      <c r="TSU2" s="133"/>
      <c r="TSV2" s="133"/>
      <c r="TSW2" s="133"/>
      <c r="TSX2" s="133"/>
      <c r="TSY2" s="133"/>
      <c r="TSZ2" s="133"/>
      <c r="TTA2" s="133"/>
      <c r="TTB2" s="133"/>
      <c r="TTC2" s="133"/>
      <c r="TTD2" s="133"/>
      <c r="TTE2" s="133"/>
      <c r="TTF2" s="133"/>
      <c r="TTG2" s="133"/>
      <c r="TTH2" s="133"/>
      <c r="TTI2" s="133"/>
      <c r="TTJ2" s="133"/>
      <c r="TTK2" s="133"/>
      <c r="TTL2" s="133"/>
      <c r="TTM2" s="133"/>
      <c r="TTN2" s="133"/>
      <c r="TTO2" s="133"/>
      <c r="TTP2" s="133"/>
      <c r="TTQ2" s="133"/>
      <c r="TTR2" s="133"/>
      <c r="TTS2" s="133"/>
      <c r="TTT2" s="133"/>
      <c r="TTU2" s="133"/>
      <c r="TTV2" s="133"/>
      <c r="TTW2" s="133"/>
      <c r="TTX2" s="133"/>
      <c r="TTY2" s="133"/>
      <c r="TTZ2" s="133"/>
      <c r="TUA2" s="133"/>
      <c r="TUB2" s="133"/>
      <c r="TUC2" s="133"/>
      <c r="TUD2" s="133"/>
      <c r="TUE2" s="133"/>
      <c r="TUF2" s="133"/>
      <c r="TUG2" s="133"/>
      <c r="TUH2" s="133"/>
      <c r="TUI2" s="133"/>
      <c r="TUJ2" s="133"/>
      <c r="TUK2" s="133"/>
      <c r="TUL2" s="133"/>
      <c r="TUM2" s="133"/>
      <c r="TUN2" s="133"/>
      <c r="TUO2" s="133"/>
      <c r="TUP2" s="133"/>
      <c r="TUQ2" s="133"/>
      <c r="TUR2" s="133"/>
      <c r="TUS2" s="133"/>
      <c r="TUT2" s="133"/>
      <c r="TUU2" s="133"/>
      <c r="TUV2" s="133"/>
      <c r="TUW2" s="133"/>
      <c r="TUX2" s="133"/>
      <c r="TUY2" s="133"/>
      <c r="TUZ2" s="133"/>
      <c r="TVA2" s="133"/>
      <c r="TVB2" s="133"/>
      <c r="TVC2" s="133"/>
      <c r="TVD2" s="133"/>
      <c r="TVE2" s="133"/>
      <c r="TVF2" s="133"/>
      <c r="TVG2" s="133"/>
      <c r="TVH2" s="133"/>
      <c r="TVI2" s="133"/>
      <c r="TVJ2" s="133"/>
      <c r="TVK2" s="133"/>
      <c r="TVL2" s="133"/>
      <c r="TVM2" s="133"/>
      <c r="TVN2" s="133"/>
      <c r="TVO2" s="133"/>
      <c r="TVP2" s="133"/>
      <c r="TVQ2" s="133"/>
      <c r="TVR2" s="133"/>
      <c r="TVS2" s="133"/>
      <c r="TVT2" s="133"/>
      <c r="TVU2" s="133"/>
      <c r="TVV2" s="133"/>
      <c r="TVW2" s="133"/>
      <c r="TVX2" s="133"/>
      <c r="TVY2" s="133"/>
      <c r="TVZ2" s="133"/>
      <c r="TWA2" s="133"/>
      <c r="TWB2" s="133"/>
      <c r="TWC2" s="133"/>
      <c r="TWD2" s="133"/>
      <c r="TWE2" s="133"/>
      <c r="TWF2" s="133"/>
      <c r="TWG2" s="133"/>
      <c r="TWH2" s="133"/>
      <c r="TWI2" s="133"/>
      <c r="TWJ2" s="133"/>
      <c r="TWK2" s="133"/>
      <c r="TWL2" s="133"/>
      <c r="TWM2" s="133"/>
      <c r="TWN2" s="133"/>
      <c r="TWO2" s="133"/>
      <c r="TWP2" s="133"/>
      <c r="TWQ2" s="133"/>
      <c r="TWR2" s="133"/>
      <c r="TWS2" s="133"/>
      <c r="TWT2" s="133"/>
      <c r="TWU2" s="133"/>
      <c r="TWV2" s="133"/>
      <c r="TWW2" s="133"/>
      <c r="TWX2" s="133"/>
      <c r="TWY2" s="133"/>
      <c r="TWZ2" s="133"/>
      <c r="TXA2" s="133"/>
      <c r="TXB2" s="133"/>
      <c r="TXC2" s="133"/>
      <c r="TXD2" s="133"/>
      <c r="TXE2" s="133"/>
      <c r="TXF2" s="133"/>
      <c r="TXG2" s="133"/>
      <c r="TXH2" s="133"/>
      <c r="TXI2" s="133"/>
      <c r="TXJ2" s="133"/>
      <c r="TXK2" s="133"/>
      <c r="TXL2" s="133"/>
      <c r="TXM2" s="133"/>
      <c r="TXN2" s="133"/>
      <c r="TXO2" s="133"/>
      <c r="TXP2" s="133"/>
      <c r="TXQ2" s="133"/>
      <c r="TXR2" s="133"/>
      <c r="TXS2" s="133"/>
      <c r="TXT2" s="133"/>
      <c r="TXU2" s="133"/>
      <c r="TXV2" s="133"/>
      <c r="TXW2" s="133"/>
      <c r="TXX2" s="133"/>
      <c r="TXY2" s="133"/>
      <c r="TXZ2" s="133"/>
      <c r="TYA2" s="133"/>
      <c r="TYB2" s="133"/>
      <c r="TYC2" s="133"/>
      <c r="TYD2" s="133"/>
      <c r="TYE2" s="133"/>
      <c r="TYF2" s="133"/>
      <c r="TYG2" s="133"/>
      <c r="TYH2" s="133"/>
      <c r="TYI2" s="133"/>
      <c r="TYJ2" s="133"/>
      <c r="TYK2" s="133"/>
      <c r="TYL2" s="133"/>
      <c r="TYM2" s="133"/>
      <c r="TYN2" s="133"/>
      <c r="TYO2" s="133"/>
      <c r="TYP2" s="133"/>
      <c r="TYQ2" s="133"/>
      <c r="TYR2" s="133"/>
      <c r="TYS2" s="133"/>
      <c r="TYT2" s="133"/>
      <c r="TYU2" s="133"/>
      <c r="TYV2" s="133"/>
      <c r="TYW2" s="133"/>
      <c r="TYX2" s="133"/>
      <c r="TYY2" s="133"/>
      <c r="TYZ2" s="133"/>
      <c r="TZA2" s="133"/>
      <c r="TZB2" s="133"/>
      <c r="TZC2" s="133"/>
      <c r="TZD2" s="133"/>
      <c r="TZE2" s="133"/>
      <c r="TZF2" s="133"/>
      <c r="TZG2" s="133"/>
      <c r="TZH2" s="133"/>
      <c r="TZI2" s="133"/>
      <c r="TZJ2" s="133"/>
      <c r="TZK2" s="133"/>
      <c r="TZL2" s="133"/>
      <c r="TZM2" s="133"/>
      <c r="TZN2" s="133"/>
      <c r="TZO2" s="133"/>
      <c r="TZP2" s="133"/>
      <c r="TZQ2" s="133"/>
      <c r="TZR2" s="133"/>
      <c r="TZS2" s="133"/>
      <c r="TZT2" s="133"/>
      <c r="TZU2" s="133"/>
      <c r="TZV2" s="133"/>
      <c r="TZW2" s="133"/>
      <c r="TZX2" s="133"/>
      <c r="TZY2" s="133"/>
      <c r="TZZ2" s="133"/>
      <c r="UAA2" s="133"/>
      <c r="UAB2" s="133"/>
      <c r="UAC2" s="133"/>
      <c r="UAD2" s="133"/>
      <c r="UAE2" s="133"/>
      <c r="UAF2" s="133"/>
      <c r="UAG2" s="133"/>
      <c r="UAH2" s="133"/>
      <c r="UAI2" s="133"/>
      <c r="UAJ2" s="133"/>
      <c r="UAK2" s="133"/>
      <c r="UAL2" s="133"/>
      <c r="UAM2" s="133"/>
      <c r="UAN2" s="133"/>
      <c r="UAO2" s="133"/>
      <c r="UAP2" s="133"/>
      <c r="UAQ2" s="133"/>
      <c r="UAR2" s="133"/>
      <c r="UAS2" s="133"/>
      <c r="UAT2" s="133"/>
      <c r="UAU2" s="133"/>
      <c r="UAV2" s="133"/>
      <c r="UAW2" s="133"/>
      <c r="UAX2" s="133"/>
      <c r="UAY2" s="133"/>
      <c r="UAZ2" s="133"/>
      <c r="UBA2" s="133"/>
      <c r="UBB2" s="133"/>
      <c r="UBC2" s="133"/>
      <c r="UBD2" s="133"/>
      <c r="UBE2" s="133"/>
      <c r="UBF2" s="133"/>
      <c r="UBG2" s="133"/>
      <c r="UBH2" s="133"/>
      <c r="UBI2" s="133"/>
      <c r="UBJ2" s="133"/>
      <c r="UBK2" s="133"/>
      <c r="UBL2" s="133"/>
      <c r="UBM2" s="133"/>
      <c r="UBN2" s="133"/>
      <c r="UBO2" s="133"/>
      <c r="UBP2" s="133"/>
      <c r="UBQ2" s="133"/>
      <c r="UBR2" s="133"/>
      <c r="UBS2" s="133"/>
      <c r="UBT2" s="133"/>
      <c r="UBU2" s="133"/>
      <c r="UBV2" s="133"/>
      <c r="UBW2" s="133"/>
      <c r="UBX2" s="133"/>
      <c r="UBY2" s="133"/>
      <c r="UBZ2" s="133"/>
      <c r="UCA2" s="133"/>
      <c r="UCB2" s="133"/>
      <c r="UCC2" s="133"/>
      <c r="UCD2" s="133"/>
      <c r="UCE2" s="133"/>
      <c r="UCF2" s="133"/>
      <c r="UCG2" s="133"/>
      <c r="UCH2" s="133"/>
      <c r="UCI2" s="133"/>
      <c r="UCJ2" s="133"/>
      <c r="UCK2" s="133"/>
      <c r="UCL2" s="133"/>
      <c r="UCM2" s="133"/>
      <c r="UCN2" s="133"/>
      <c r="UCO2" s="133"/>
      <c r="UCP2" s="133"/>
      <c r="UCQ2" s="133"/>
      <c r="UCR2" s="133"/>
      <c r="UCS2" s="133"/>
      <c r="UCT2" s="133"/>
      <c r="UCU2" s="133"/>
      <c r="UCV2" s="133"/>
      <c r="UCW2" s="133"/>
      <c r="UCX2" s="133"/>
      <c r="UCY2" s="133"/>
      <c r="UCZ2" s="133"/>
      <c r="UDA2" s="133"/>
      <c r="UDB2" s="133"/>
      <c r="UDC2" s="133"/>
      <c r="UDD2" s="133"/>
      <c r="UDE2" s="133"/>
      <c r="UDF2" s="133"/>
      <c r="UDG2" s="133"/>
      <c r="UDH2" s="133"/>
      <c r="UDI2" s="133"/>
      <c r="UDJ2" s="133"/>
      <c r="UDK2" s="133"/>
      <c r="UDL2" s="133"/>
      <c r="UDM2" s="133"/>
      <c r="UDN2" s="133"/>
      <c r="UDO2" s="133"/>
      <c r="UDP2" s="133"/>
      <c r="UDQ2" s="133"/>
      <c r="UDR2" s="133"/>
      <c r="UDS2" s="133"/>
      <c r="UDT2" s="133"/>
      <c r="UDU2" s="133"/>
      <c r="UDV2" s="133"/>
      <c r="UDW2" s="133"/>
      <c r="UDX2" s="133"/>
      <c r="UDY2" s="133"/>
      <c r="UDZ2" s="133"/>
      <c r="UEA2" s="133"/>
      <c r="UEB2" s="133"/>
      <c r="UEC2" s="133"/>
      <c r="UED2" s="133"/>
      <c r="UEE2" s="133"/>
      <c r="UEF2" s="133"/>
      <c r="UEG2" s="133"/>
      <c r="UEH2" s="133"/>
      <c r="UEI2" s="133"/>
      <c r="UEJ2" s="133"/>
      <c r="UEK2" s="133"/>
      <c r="UEL2" s="133"/>
      <c r="UEM2" s="133"/>
      <c r="UEN2" s="133"/>
      <c r="UEO2" s="133"/>
      <c r="UEP2" s="133"/>
      <c r="UEQ2" s="133"/>
      <c r="UER2" s="133"/>
      <c r="UES2" s="133"/>
      <c r="UET2" s="133"/>
      <c r="UEU2" s="133"/>
      <c r="UEV2" s="133"/>
      <c r="UEW2" s="133"/>
      <c r="UEX2" s="133"/>
      <c r="UEY2" s="133"/>
      <c r="UEZ2" s="133"/>
      <c r="UFA2" s="133"/>
      <c r="UFB2" s="133"/>
      <c r="UFC2" s="133"/>
      <c r="UFD2" s="133"/>
      <c r="UFE2" s="133"/>
      <c r="UFF2" s="133"/>
      <c r="UFG2" s="133"/>
      <c r="UFH2" s="133"/>
      <c r="UFI2" s="133"/>
      <c r="UFJ2" s="133"/>
      <c r="UFK2" s="133"/>
      <c r="UFL2" s="133"/>
      <c r="UFM2" s="133"/>
      <c r="UFN2" s="133"/>
      <c r="UFO2" s="133"/>
      <c r="UFP2" s="133"/>
      <c r="UFQ2" s="133"/>
      <c r="UFR2" s="133"/>
      <c r="UFS2" s="133"/>
      <c r="UFT2" s="133"/>
      <c r="UFU2" s="133"/>
      <c r="UFV2" s="133"/>
      <c r="UFW2" s="133"/>
      <c r="UFX2" s="133"/>
      <c r="UFY2" s="133"/>
      <c r="UFZ2" s="133"/>
      <c r="UGA2" s="133"/>
      <c r="UGB2" s="133"/>
      <c r="UGC2" s="133"/>
      <c r="UGD2" s="133"/>
      <c r="UGE2" s="133"/>
      <c r="UGF2" s="133"/>
      <c r="UGG2" s="133"/>
      <c r="UGH2" s="133"/>
      <c r="UGI2" s="133"/>
      <c r="UGJ2" s="133"/>
      <c r="UGK2" s="133"/>
      <c r="UGL2" s="133"/>
      <c r="UGM2" s="133"/>
      <c r="UGN2" s="133"/>
      <c r="UGO2" s="133"/>
      <c r="UGP2" s="133"/>
      <c r="UGQ2" s="133"/>
      <c r="UGR2" s="133"/>
      <c r="UGS2" s="133"/>
      <c r="UGT2" s="133"/>
      <c r="UGU2" s="133"/>
      <c r="UGV2" s="133"/>
      <c r="UGW2" s="133"/>
      <c r="UGX2" s="133"/>
      <c r="UGY2" s="133"/>
      <c r="UGZ2" s="133"/>
      <c r="UHA2" s="133"/>
      <c r="UHB2" s="133"/>
      <c r="UHC2" s="133"/>
      <c r="UHD2" s="133"/>
      <c r="UHE2" s="133"/>
      <c r="UHF2" s="133"/>
      <c r="UHG2" s="133"/>
      <c r="UHH2" s="133"/>
      <c r="UHI2" s="133"/>
      <c r="UHJ2" s="133"/>
      <c r="UHK2" s="133"/>
      <c r="UHL2" s="133"/>
      <c r="UHM2" s="133"/>
      <c r="UHN2" s="133"/>
      <c r="UHO2" s="133"/>
      <c r="UHP2" s="133"/>
      <c r="UHQ2" s="133"/>
      <c r="UHR2" s="133"/>
      <c r="UHS2" s="133"/>
      <c r="UHT2" s="133"/>
      <c r="UHU2" s="133"/>
      <c r="UHV2" s="133"/>
      <c r="UHW2" s="133"/>
      <c r="UHX2" s="133"/>
      <c r="UHY2" s="133"/>
      <c r="UHZ2" s="133"/>
      <c r="UIA2" s="133"/>
      <c r="UIB2" s="133"/>
      <c r="UIC2" s="133"/>
      <c r="UID2" s="133"/>
      <c r="UIE2" s="133"/>
      <c r="UIF2" s="133"/>
      <c r="UIG2" s="133"/>
      <c r="UIH2" s="133"/>
      <c r="UII2" s="133"/>
      <c r="UIJ2" s="133"/>
      <c r="UIK2" s="133"/>
      <c r="UIL2" s="133"/>
      <c r="UIM2" s="133"/>
      <c r="UIN2" s="133"/>
      <c r="UIO2" s="133"/>
      <c r="UIP2" s="133"/>
      <c r="UIQ2" s="133"/>
      <c r="UIR2" s="133"/>
      <c r="UIS2" s="133"/>
      <c r="UIT2" s="133"/>
      <c r="UIU2" s="133"/>
      <c r="UIV2" s="133"/>
      <c r="UIW2" s="133"/>
      <c r="UIX2" s="133"/>
      <c r="UIY2" s="133"/>
      <c r="UIZ2" s="133"/>
      <c r="UJA2" s="133"/>
      <c r="UJB2" s="133"/>
      <c r="UJC2" s="133"/>
      <c r="UJD2" s="133"/>
      <c r="UJE2" s="133"/>
      <c r="UJF2" s="133"/>
      <c r="UJG2" s="133"/>
      <c r="UJH2" s="133"/>
      <c r="UJI2" s="133"/>
      <c r="UJJ2" s="133"/>
      <c r="UJK2" s="133"/>
      <c r="UJL2" s="133"/>
      <c r="UJM2" s="133"/>
      <c r="UJN2" s="133"/>
      <c r="UJO2" s="133"/>
      <c r="UJP2" s="133"/>
      <c r="UJQ2" s="133"/>
      <c r="UJR2" s="133"/>
      <c r="UJS2" s="133"/>
      <c r="UJT2" s="133"/>
      <c r="UJU2" s="133"/>
      <c r="UJV2" s="133"/>
      <c r="UJW2" s="133"/>
      <c r="UJX2" s="133"/>
      <c r="UJY2" s="133"/>
      <c r="UJZ2" s="133"/>
      <c r="UKA2" s="133"/>
      <c r="UKB2" s="133"/>
      <c r="UKC2" s="133"/>
      <c r="UKD2" s="133"/>
      <c r="UKE2" s="133"/>
      <c r="UKF2" s="133"/>
      <c r="UKG2" s="133"/>
      <c r="UKH2" s="133"/>
      <c r="UKI2" s="133"/>
      <c r="UKJ2" s="133"/>
      <c r="UKK2" s="133"/>
      <c r="UKL2" s="133"/>
      <c r="UKM2" s="133"/>
      <c r="UKN2" s="133"/>
      <c r="UKO2" s="133"/>
      <c r="UKP2" s="133"/>
      <c r="UKQ2" s="133"/>
      <c r="UKR2" s="133"/>
      <c r="UKS2" s="133"/>
      <c r="UKT2" s="133"/>
      <c r="UKU2" s="133"/>
      <c r="UKV2" s="133"/>
      <c r="UKW2" s="133"/>
      <c r="UKX2" s="133"/>
      <c r="UKY2" s="133"/>
      <c r="UKZ2" s="133"/>
      <c r="ULA2" s="133"/>
      <c r="ULB2" s="133"/>
      <c r="ULC2" s="133"/>
      <c r="ULD2" s="133"/>
      <c r="ULE2" s="133"/>
      <c r="ULF2" s="133"/>
      <c r="ULG2" s="133"/>
      <c r="ULH2" s="133"/>
      <c r="ULI2" s="133"/>
      <c r="ULJ2" s="133"/>
      <c r="ULK2" s="133"/>
      <c r="ULL2" s="133"/>
      <c r="ULM2" s="133"/>
      <c r="ULN2" s="133"/>
      <c r="ULO2" s="133"/>
      <c r="ULP2" s="133"/>
      <c r="ULQ2" s="133"/>
      <c r="ULR2" s="133"/>
      <c r="ULS2" s="133"/>
      <c r="ULT2" s="133"/>
      <c r="ULU2" s="133"/>
      <c r="ULV2" s="133"/>
      <c r="ULW2" s="133"/>
      <c r="ULX2" s="133"/>
      <c r="ULY2" s="133"/>
      <c r="ULZ2" s="133"/>
      <c r="UMA2" s="133"/>
      <c r="UMB2" s="133"/>
      <c r="UMC2" s="133"/>
      <c r="UMD2" s="133"/>
      <c r="UME2" s="133"/>
      <c r="UMF2" s="133"/>
      <c r="UMG2" s="133"/>
      <c r="UMH2" s="133"/>
      <c r="UMI2" s="133"/>
      <c r="UMJ2" s="133"/>
      <c r="UMK2" s="133"/>
      <c r="UML2" s="133"/>
      <c r="UMM2" s="133"/>
      <c r="UMN2" s="133"/>
      <c r="UMO2" s="133"/>
      <c r="UMP2" s="133"/>
      <c r="UMQ2" s="133"/>
      <c r="UMR2" s="133"/>
      <c r="UMS2" s="133"/>
      <c r="UMT2" s="133"/>
      <c r="UMU2" s="133"/>
      <c r="UMV2" s="133"/>
      <c r="UMW2" s="133"/>
      <c r="UMX2" s="133"/>
      <c r="UMY2" s="133"/>
      <c r="UMZ2" s="133"/>
      <c r="UNA2" s="133"/>
      <c r="UNB2" s="133"/>
      <c r="UNC2" s="133"/>
      <c r="UND2" s="133"/>
      <c r="UNE2" s="133"/>
      <c r="UNF2" s="133"/>
      <c r="UNG2" s="133"/>
      <c r="UNH2" s="133"/>
      <c r="UNI2" s="133"/>
      <c r="UNJ2" s="133"/>
      <c r="UNK2" s="133"/>
      <c r="UNL2" s="133"/>
      <c r="UNM2" s="133"/>
      <c r="UNN2" s="133"/>
      <c r="UNO2" s="133"/>
      <c r="UNP2" s="133"/>
      <c r="UNQ2" s="133"/>
      <c r="UNR2" s="133"/>
      <c r="UNS2" s="133"/>
      <c r="UNT2" s="133"/>
      <c r="UNU2" s="133"/>
      <c r="UNV2" s="133"/>
      <c r="UNW2" s="133"/>
      <c r="UNX2" s="133"/>
      <c r="UNY2" s="133"/>
      <c r="UNZ2" s="133"/>
      <c r="UOA2" s="133"/>
      <c r="UOB2" s="133"/>
      <c r="UOC2" s="133"/>
      <c r="UOD2" s="133"/>
      <c r="UOE2" s="133"/>
      <c r="UOF2" s="133"/>
      <c r="UOG2" s="133"/>
      <c r="UOH2" s="133"/>
      <c r="UOI2" s="133"/>
      <c r="UOJ2" s="133"/>
      <c r="UOK2" s="133"/>
      <c r="UOL2" s="133"/>
      <c r="UOM2" s="133"/>
      <c r="UON2" s="133"/>
      <c r="UOO2" s="133"/>
      <c r="UOP2" s="133"/>
      <c r="UOQ2" s="133"/>
      <c r="UOR2" s="133"/>
      <c r="UOS2" s="133"/>
      <c r="UOT2" s="133"/>
      <c r="UOU2" s="133"/>
      <c r="UOV2" s="133"/>
      <c r="UOW2" s="133"/>
      <c r="UOX2" s="133"/>
      <c r="UOY2" s="133"/>
      <c r="UOZ2" s="133"/>
      <c r="UPA2" s="133"/>
      <c r="UPB2" s="133"/>
      <c r="UPC2" s="133"/>
      <c r="UPD2" s="133"/>
      <c r="UPE2" s="133"/>
      <c r="UPF2" s="133"/>
      <c r="UPG2" s="133"/>
      <c r="UPH2" s="133"/>
      <c r="UPI2" s="133"/>
      <c r="UPJ2" s="133"/>
      <c r="UPK2" s="133"/>
      <c r="UPL2" s="133"/>
      <c r="UPM2" s="133"/>
      <c r="UPN2" s="133"/>
      <c r="UPO2" s="133"/>
      <c r="UPP2" s="133"/>
      <c r="UPQ2" s="133"/>
      <c r="UPR2" s="133"/>
      <c r="UPS2" s="133"/>
      <c r="UPT2" s="133"/>
      <c r="UPU2" s="133"/>
      <c r="UPV2" s="133"/>
      <c r="UPW2" s="133"/>
      <c r="UPX2" s="133"/>
      <c r="UPY2" s="133"/>
      <c r="UPZ2" s="133"/>
      <c r="UQA2" s="133"/>
      <c r="UQB2" s="133"/>
      <c r="UQC2" s="133"/>
      <c r="UQD2" s="133"/>
      <c r="UQE2" s="133"/>
      <c r="UQF2" s="133"/>
      <c r="UQG2" s="133"/>
      <c r="UQH2" s="133"/>
      <c r="UQI2" s="133"/>
      <c r="UQJ2" s="133"/>
      <c r="UQK2" s="133"/>
      <c r="UQL2" s="133"/>
      <c r="UQM2" s="133"/>
      <c r="UQN2" s="133"/>
      <c r="UQO2" s="133"/>
      <c r="UQP2" s="133"/>
      <c r="UQQ2" s="133"/>
      <c r="UQR2" s="133"/>
      <c r="UQS2" s="133"/>
      <c r="UQT2" s="133"/>
      <c r="UQU2" s="133"/>
      <c r="UQV2" s="133"/>
      <c r="UQW2" s="133"/>
      <c r="UQX2" s="133"/>
      <c r="UQY2" s="133"/>
      <c r="UQZ2" s="133"/>
      <c r="URA2" s="133"/>
      <c r="URB2" s="133"/>
      <c r="URC2" s="133"/>
      <c r="URD2" s="133"/>
      <c r="URE2" s="133"/>
      <c r="URF2" s="133"/>
      <c r="URG2" s="133"/>
      <c r="URH2" s="133"/>
      <c r="URI2" s="133"/>
      <c r="URJ2" s="133"/>
      <c r="URK2" s="133"/>
      <c r="URL2" s="133"/>
      <c r="URM2" s="133"/>
      <c r="URN2" s="133"/>
      <c r="URO2" s="133"/>
      <c r="URP2" s="133"/>
      <c r="URQ2" s="133"/>
      <c r="URR2" s="133"/>
      <c r="URS2" s="133"/>
      <c r="URT2" s="133"/>
      <c r="URU2" s="133"/>
      <c r="URV2" s="133"/>
      <c r="URW2" s="133"/>
      <c r="URX2" s="133"/>
      <c r="URY2" s="133"/>
      <c r="URZ2" s="133"/>
      <c r="USA2" s="133"/>
      <c r="USB2" s="133"/>
      <c r="USC2" s="133"/>
      <c r="USD2" s="133"/>
      <c r="USE2" s="133"/>
      <c r="USF2" s="133"/>
      <c r="USG2" s="133"/>
      <c r="USH2" s="133"/>
      <c r="USI2" s="133"/>
      <c r="USJ2" s="133"/>
      <c r="USK2" s="133"/>
      <c r="USL2" s="133"/>
      <c r="USM2" s="133"/>
      <c r="USN2" s="133"/>
      <c r="USO2" s="133"/>
      <c r="USP2" s="133"/>
      <c r="USQ2" s="133"/>
      <c r="USR2" s="133"/>
      <c r="USS2" s="133"/>
      <c r="UST2" s="133"/>
      <c r="USU2" s="133"/>
      <c r="USV2" s="133"/>
      <c r="USW2" s="133"/>
      <c r="USX2" s="133"/>
      <c r="USY2" s="133"/>
      <c r="USZ2" s="133"/>
      <c r="UTA2" s="133"/>
      <c r="UTB2" s="133"/>
      <c r="UTC2" s="133"/>
      <c r="UTD2" s="133"/>
      <c r="UTE2" s="133"/>
      <c r="UTF2" s="133"/>
      <c r="UTG2" s="133"/>
      <c r="UTH2" s="133"/>
      <c r="UTI2" s="133"/>
      <c r="UTJ2" s="133"/>
      <c r="UTK2" s="133"/>
      <c r="UTL2" s="133"/>
      <c r="UTM2" s="133"/>
      <c r="UTN2" s="133"/>
      <c r="UTO2" s="133"/>
      <c r="UTP2" s="133"/>
      <c r="UTQ2" s="133"/>
      <c r="UTR2" s="133"/>
      <c r="UTS2" s="133"/>
      <c r="UTT2" s="133"/>
      <c r="UTU2" s="133"/>
      <c r="UTV2" s="133"/>
      <c r="UTW2" s="133"/>
      <c r="UTX2" s="133"/>
      <c r="UTY2" s="133"/>
      <c r="UTZ2" s="133"/>
      <c r="UUA2" s="133"/>
      <c r="UUB2" s="133"/>
      <c r="UUC2" s="133"/>
      <c r="UUD2" s="133"/>
      <c r="UUE2" s="133"/>
      <c r="UUF2" s="133"/>
      <c r="UUG2" s="133"/>
      <c r="UUH2" s="133"/>
      <c r="UUI2" s="133"/>
      <c r="UUJ2" s="133"/>
      <c r="UUK2" s="133"/>
      <c r="UUL2" s="133"/>
      <c r="UUM2" s="133"/>
      <c r="UUN2" s="133"/>
      <c r="UUO2" s="133"/>
      <c r="UUP2" s="133"/>
      <c r="UUQ2" s="133"/>
      <c r="UUR2" s="133"/>
      <c r="UUS2" s="133"/>
      <c r="UUT2" s="133"/>
      <c r="UUU2" s="133"/>
      <c r="UUV2" s="133"/>
      <c r="UUW2" s="133"/>
      <c r="UUX2" s="133"/>
      <c r="UUY2" s="133"/>
      <c r="UUZ2" s="133"/>
      <c r="UVA2" s="133"/>
      <c r="UVB2" s="133"/>
      <c r="UVC2" s="133"/>
      <c r="UVD2" s="133"/>
      <c r="UVE2" s="133"/>
      <c r="UVF2" s="133"/>
      <c r="UVG2" s="133"/>
      <c r="UVH2" s="133"/>
      <c r="UVI2" s="133"/>
      <c r="UVJ2" s="133"/>
      <c r="UVK2" s="133"/>
      <c r="UVL2" s="133"/>
      <c r="UVM2" s="133"/>
      <c r="UVN2" s="133"/>
      <c r="UVO2" s="133"/>
      <c r="UVP2" s="133"/>
      <c r="UVQ2" s="133"/>
      <c r="UVR2" s="133"/>
      <c r="UVS2" s="133"/>
      <c r="UVT2" s="133"/>
      <c r="UVU2" s="133"/>
      <c r="UVV2" s="133"/>
      <c r="UVW2" s="133"/>
      <c r="UVX2" s="133"/>
      <c r="UVY2" s="133"/>
      <c r="UVZ2" s="133"/>
      <c r="UWA2" s="133"/>
      <c r="UWB2" s="133"/>
      <c r="UWC2" s="133"/>
      <c r="UWD2" s="133"/>
      <c r="UWE2" s="133"/>
      <c r="UWF2" s="133"/>
      <c r="UWG2" s="133"/>
      <c r="UWH2" s="133"/>
      <c r="UWI2" s="133"/>
      <c r="UWJ2" s="133"/>
      <c r="UWK2" s="133"/>
      <c r="UWL2" s="133"/>
      <c r="UWM2" s="133"/>
      <c r="UWN2" s="133"/>
      <c r="UWO2" s="133"/>
      <c r="UWP2" s="133"/>
      <c r="UWQ2" s="133"/>
      <c r="UWR2" s="133"/>
      <c r="UWS2" s="133"/>
      <c r="UWT2" s="133"/>
      <c r="UWU2" s="133"/>
      <c r="UWV2" s="133"/>
      <c r="UWW2" s="133"/>
      <c r="UWX2" s="133"/>
      <c r="UWY2" s="133"/>
      <c r="UWZ2" s="133"/>
      <c r="UXA2" s="133"/>
      <c r="UXB2" s="133"/>
      <c r="UXC2" s="133"/>
      <c r="UXD2" s="133"/>
      <c r="UXE2" s="133"/>
      <c r="UXF2" s="133"/>
      <c r="UXG2" s="133"/>
      <c r="UXH2" s="133"/>
      <c r="UXI2" s="133"/>
      <c r="UXJ2" s="133"/>
      <c r="UXK2" s="133"/>
      <c r="UXL2" s="133"/>
      <c r="UXM2" s="133"/>
      <c r="UXN2" s="133"/>
      <c r="UXO2" s="133"/>
      <c r="UXP2" s="133"/>
      <c r="UXQ2" s="133"/>
      <c r="UXR2" s="133"/>
      <c r="UXS2" s="133"/>
      <c r="UXT2" s="133"/>
      <c r="UXU2" s="133"/>
      <c r="UXV2" s="133"/>
      <c r="UXW2" s="133"/>
      <c r="UXX2" s="133"/>
      <c r="UXY2" s="133"/>
      <c r="UXZ2" s="133"/>
      <c r="UYA2" s="133"/>
      <c r="UYB2" s="133"/>
      <c r="UYC2" s="133"/>
      <c r="UYD2" s="133"/>
      <c r="UYE2" s="133"/>
      <c r="UYF2" s="133"/>
      <c r="UYG2" s="133"/>
      <c r="UYH2" s="133"/>
      <c r="UYI2" s="133"/>
      <c r="UYJ2" s="133"/>
      <c r="UYK2" s="133"/>
      <c r="UYL2" s="133"/>
      <c r="UYM2" s="133"/>
      <c r="UYN2" s="133"/>
      <c r="UYO2" s="133"/>
      <c r="UYP2" s="133"/>
      <c r="UYQ2" s="133"/>
      <c r="UYR2" s="133"/>
      <c r="UYS2" s="133"/>
      <c r="UYT2" s="133"/>
      <c r="UYU2" s="133"/>
      <c r="UYV2" s="133"/>
      <c r="UYW2" s="133"/>
      <c r="UYX2" s="133"/>
      <c r="UYY2" s="133"/>
      <c r="UYZ2" s="133"/>
      <c r="UZA2" s="133"/>
      <c r="UZB2" s="133"/>
      <c r="UZC2" s="133"/>
      <c r="UZD2" s="133"/>
      <c r="UZE2" s="133"/>
      <c r="UZF2" s="133"/>
      <c r="UZG2" s="133"/>
      <c r="UZH2" s="133"/>
      <c r="UZI2" s="133"/>
      <c r="UZJ2" s="133"/>
      <c r="UZK2" s="133"/>
      <c r="UZL2" s="133"/>
      <c r="UZM2" s="133"/>
      <c r="UZN2" s="133"/>
      <c r="UZO2" s="133"/>
      <c r="UZP2" s="133"/>
      <c r="UZQ2" s="133"/>
      <c r="UZR2" s="133"/>
      <c r="UZS2" s="133"/>
      <c r="UZT2" s="133"/>
      <c r="UZU2" s="133"/>
      <c r="UZV2" s="133"/>
      <c r="UZW2" s="133"/>
      <c r="UZX2" s="133"/>
      <c r="UZY2" s="133"/>
      <c r="UZZ2" s="133"/>
      <c r="VAA2" s="133"/>
      <c r="VAB2" s="133"/>
      <c r="VAC2" s="133"/>
      <c r="VAD2" s="133"/>
      <c r="VAE2" s="133"/>
      <c r="VAF2" s="133"/>
      <c r="VAG2" s="133"/>
      <c r="VAH2" s="133"/>
      <c r="VAI2" s="133"/>
      <c r="VAJ2" s="133"/>
      <c r="VAK2" s="133"/>
      <c r="VAL2" s="133"/>
      <c r="VAM2" s="133"/>
      <c r="VAN2" s="133"/>
      <c r="VAO2" s="133"/>
      <c r="VAP2" s="133"/>
      <c r="VAQ2" s="133"/>
      <c r="VAR2" s="133"/>
      <c r="VAS2" s="133"/>
      <c r="VAT2" s="133"/>
      <c r="VAU2" s="133"/>
      <c r="VAV2" s="133"/>
      <c r="VAW2" s="133"/>
      <c r="VAX2" s="133"/>
      <c r="VAY2" s="133"/>
      <c r="VAZ2" s="133"/>
      <c r="VBA2" s="133"/>
      <c r="VBB2" s="133"/>
      <c r="VBC2" s="133"/>
      <c r="VBD2" s="133"/>
      <c r="VBE2" s="133"/>
      <c r="VBF2" s="133"/>
      <c r="VBG2" s="133"/>
      <c r="VBH2" s="133"/>
      <c r="VBI2" s="133"/>
      <c r="VBJ2" s="133"/>
      <c r="VBK2" s="133"/>
      <c r="VBL2" s="133"/>
      <c r="VBM2" s="133"/>
      <c r="VBN2" s="133"/>
      <c r="VBO2" s="133"/>
      <c r="VBP2" s="133"/>
      <c r="VBQ2" s="133"/>
      <c r="VBR2" s="133"/>
      <c r="VBS2" s="133"/>
      <c r="VBT2" s="133"/>
      <c r="VBU2" s="133"/>
      <c r="VBV2" s="133"/>
      <c r="VBW2" s="133"/>
      <c r="VBX2" s="133"/>
      <c r="VBY2" s="133"/>
      <c r="VBZ2" s="133"/>
      <c r="VCA2" s="133"/>
      <c r="VCB2" s="133"/>
      <c r="VCC2" s="133"/>
      <c r="VCD2" s="133"/>
      <c r="VCE2" s="133"/>
      <c r="VCF2" s="133"/>
      <c r="VCG2" s="133"/>
      <c r="VCH2" s="133"/>
      <c r="VCI2" s="133"/>
      <c r="VCJ2" s="133"/>
      <c r="VCK2" s="133"/>
      <c r="VCL2" s="133"/>
      <c r="VCM2" s="133"/>
      <c r="VCN2" s="133"/>
      <c r="VCO2" s="133"/>
      <c r="VCP2" s="133"/>
      <c r="VCQ2" s="133"/>
      <c r="VCR2" s="133"/>
      <c r="VCS2" s="133"/>
      <c r="VCT2" s="133"/>
      <c r="VCU2" s="133"/>
      <c r="VCV2" s="133"/>
      <c r="VCW2" s="133"/>
      <c r="VCX2" s="133"/>
      <c r="VCY2" s="133"/>
      <c r="VCZ2" s="133"/>
      <c r="VDA2" s="133"/>
      <c r="VDB2" s="133"/>
      <c r="VDC2" s="133"/>
      <c r="VDD2" s="133"/>
      <c r="VDE2" s="133"/>
      <c r="VDF2" s="133"/>
      <c r="VDG2" s="133"/>
      <c r="VDH2" s="133"/>
      <c r="VDI2" s="133"/>
      <c r="VDJ2" s="133"/>
      <c r="VDK2" s="133"/>
      <c r="VDL2" s="133"/>
      <c r="VDM2" s="133"/>
      <c r="VDN2" s="133"/>
      <c r="VDO2" s="133"/>
      <c r="VDP2" s="133"/>
      <c r="VDQ2" s="133"/>
      <c r="VDR2" s="133"/>
      <c r="VDS2" s="133"/>
      <c r="VDT2" s="133"/>
      <c r="VDU2" s="133"/>
      <c r="VDV2" s="133"/>
      <c r="VDW2" s="133"/>
      <c r="VDX2" s="133"/>
      <c r="VDY2" s="133"/>
      <c r="VDZ2" s="133"/>
      <c r="VEA2" s="133"/>
      <c r="VEB2" s="133"/>
      <c r="VEC2" s="133"/>
      <c r="VED2" s="133"/>
      <c r="VEE2" s="133"/>
      <c r="VEF2" s="133"/>
      <c r="VEG2" s="133"/>
      <c r="VEH2" s="133"/>
      <c r="VEI2" s="133"/>
      <c r="VEJ2" s="133"/>
      <c r="VEK2" s="133"/>
      <c r="VEL2" s="133"/>
      <c r="VEM2" s="133"/>
      <c r="VEN2" s="133"/>
      <c r="VEO2" s="133"/>
      <c r="VEP2" s="133"/>
      <c r="VEQ2" s="133"/>
      <c r="VER2" s="133"/>
      <c r="VES2" s="133"/>
      <c r="VET2" s="133"/>
      <c r="VEU2" s="133"/>
      <c r="VEV2" s="133"/>
      <c r="VEW2" s="133"/>
      <c r="VEX2" s="133"/>
      <c r="VEY2" s="133"/>
      <c r="VEZ2" s="133"/>
      <c r="VFA2" s="133"/>
      <c r="VFB2" s="133"/>
      <c r="VFC2" s="133"/>
      <c r="VFD2" s="133"/>
      <c r="VFE2" s="133"/>
      <c r="VFF2" s="133"/>
      <c r="VFG2" s="133"/>
      <c r="VFH2" s="133"/>
      <c r="VFI2" s="133"/>
      <c r="VFJ2" s="133"/>
      <c r="VFK2" s="133"/>
      <c r="VFL2" s="133"/>
      <c r="VFM2" s="133"/>
      <c r="VFN2" s="133"/>
      <c r="VFO2" s="133"/>
      <c r="VFP2" s="133"/>
      <c r="VFQ2" s="133"/>
      <c r="VFR2" s="133"/>
      <c r="VFS2" s="133"/>
      <c r="VFT2" s="133"/>
      <c r="VFU2" s="133"/>
      <c r="VFV2" s="133"/>
      <c r="VFW2" s="133"/>
      <c r="VFX2" s="133"/>
      <c r="VFY2" s="133"/>
      <c r="VFZ2" s="133"/>
      <c r="VGA2" s="133"/>
      <c r="VGB2" s="133"/>
      <c r="VGC2" s="133"/>
      <c r="VGD2" s="133"/>
      <c r="VGE2" s="133"/>
      <c r="VGF2" s="133"/>
      <c r="VGG2" s="133"/>
      <c r="VGH2" s="133"/>
      <c r="VGI2" s="133"/>
      <c r="VGJ2" s="133"/>
      <c r="VGK2" s="133"/>
      <c r="VGL2" s="133"/>
      <c r="VGM2" s="133"/>
      <c r="VGN2" s="133"/>
      <c r="VGO2" s="133"/>
      <c r="VGP2" s="133"/>
      <c r="VGQ2" s="133"/>
      <c r="VGR2" s="133"/>
      <c r="VGS2" s="133"/>
      <c r="VGT2" s="133"/>
      <c r="VGU2" s="133"/>
      <c r="VGV2" s="133"/>
      <c r="VGW2" s="133"/>
      <c r="VGX2" s="133"/>
      <c r="VGY2" s="133"/>
      <c r="VGZ2" s="133"/>
      <c r="VHA2" s="133"/>
      <c r="VHB2" s="133"/>
      <c r="VHC2" s="133"/>
      <c r="VHD2" s="133"/>
      <c r="VHE2" s="133"/>
      <c r="VHF2" s="133"/>
      <c r="VHG2" s="133"/>
      <c r="VHH2" s="133"/>
      <c r="VHI2" s="133"/>
      <c r="VHJ2" s="133"/>
      <c r="VHK2" s="133"/>
      <c r="VHL2" s="133"/>
      <c r="VHM2" s="133"/>
      <c r="VHN2" s="133"/>
      <c r="VHO2" s="133"/>
      <c r="VHP2" s="133"/>
      <c r="VHQ2" s="133"/>
      <c r="VHR2" s="133"/>
      <c r="VHS2" s="133"/>
      <c r="VHT2" s="133"/>
      <c r="VHU2" s="133"/>
      <c r="VHV2" s="133"/>
      <c r="VHW2" s="133"/>
      <c r="VHX2" s="133"/>
      <c r="VHY2" s="133"/>
      <c r="VHZ2" s="133"/>
      <c r="VIA2" s="133"/>
      <c r="VIB2" s="133"/>
      <c r="VIC2" s="133"/>
      <c r="VID2" s="133"/>
      <c r="VIE2" s="133"/>
      <c r="VIF2" s="133"/>
      <c r="VIG2" s="133"/>
      <c r="VIH2" s="133"/>
      <c r="VII2" s="133"/>
      <c r="VIJ2" s="133"/>
      <c r="VIK2" s="133"/>
      <c r="VIL2" s="133"/>
      <c r="VIM2" s="133"/>
      <c r="VIN2" s="133"/>
      <c r="VIO2" s="133"/>
      <c r="VIP2" s="133"/>
      <c r="VIQ2" s="133"/>
      <c r="VIR2" s="133"/>
      <c r="VIS2" s="133"/>
      <c r="VIT2" s="133"/>
      <c r="VIU2" s="133"/>
      <c r="VIV2" s="133"/>
      <c r="VIW2" s="133"/>
      <c r="VIX2" s="133"/>
      <c r="VIY2" s="133"/>
      <c r="VIZ2" s="133"/>
      <c r="VJA2" s="133"/>
      <c r="VJB2" s="133"/>
      <c r="VJC2" s="133"/>
      <c r="VJD2" s="133"/>
      <c r="VJE2" s="133"/>
      <c r="VJF2" s="133"/>
      <c r="VJG2" s="133"/>
      <c r="VJH2" s="133"/>
      <c r="VJI2" s="133"/>
      <c r="VJJ2" s="133"/>
      <c r="VJK2" s="133"/>
      <c r="VJL2" s="133"/>
      <c r="VJM2" s="133"/>
      <c r="VJN2" s="133"/>
      <c r="VJO2" s="133"/>
      <c r="VJP2" s="133"/>
      <c r="VJQ2" s="133"/>
      <c r="VJR2" s="133"/>
      <c r="VJS2" s="133"/>
      <c r="VJT2" s="133"/>
      <c r="VJU2" s="133"/>
      <c r="VJV2" s="133"/>
      <c r="VJW2" s="133"/>
      <c r="VJX2" s="133"/>
      <c r="VJY2" s="133"/>
      <c r="VJZ2" s="133"/>
      <c r="VKA2" s="133"/>
      <c r="VKB2" s="133"/>
      <c r="VKC2" s="133"/>
      <c r="VKD2" s="133"/>
      <c r="VKE2" s="133"/>
      <c r="VKF2" s="133"/>
      <c r="VKG2" s="133"/>
      <c r="VKH2" s="133"/>
      <c r="VKI2" s="133"/>
      <c r="VKJ2" s="133"/>
      <c r="VKK2" s="133"/>
      <c r="VKL2" s="133"/>
      <c r="VKM2" s="133"/>
      <c r="VKN2" s="133"/>
      <c r="VKO2" s="133"/>
      <c r="VKP2" s="133"/>
      <c r="VKQ2" s="133"/>
      <c r="VKR2" s="133"/>
      <c r="VKS2" s="133"/>
      <c r="VKT2" s="133"/>
      <c r="VKU2" s="133"/>
      <c r="VKV2" s="133"/>
      <c r="VKW2" s="133"/>
      <c r="VKX2" s="133"/>
      <c r="VKY2" s="133"/>
      <c r="VKZ2" s="133"/>
      <c r="VLA2" s="133"/>
      <c r="VLB2" s="133"/>
      <c r="VLC2" s="133"/>
      <c r="VLD2" s="133"/>
      <c r="VLE2" s="133"/>
      <c r="VLF2" s="133"/>
      <c r="VLG2" s="133"/>
      <c r="VLH2" s="133"/>
      <c r="VLI2" s="133"/>
      <c r="VLJ2" s="133"/>
      <c r="VLK2" s="133"/>
      <c r="VLL2" s="133"/>
      <c r="VLM2" s="133"/>
      <c r="VLN2" s="133"/>
      <c r="VLO2" s="133"/>
      <c r="VLP2" s="133"/>
      <c r="VLQ2" s="133"/>
      <c r="VLR2" s="133"/>
      <c r="VLS2" s="133"/>
      <c r="VLT2" s="133"/>
      <c r="VLU2" s="133"/>
      <c r="VLV2" s="133"/>
      <c r="VLW2" s="133"/>
      <c r="VLX2" s="133"/>
      <c r="VLY2" s="133"/>
      <c r="VLZ2" s="133"/>
      <c r="VMA2" s="133"/>
      <c r="VMB2" s="133"/>
      <c r="VMC2" s="133"/>
      <c r="VMD2" s="133"/>
      <c r="VME2" s="133"/>
      <c r="VMF2" s="133"/>
      <c r="VMG2" s="133"/>
      <c r="VMH2" s="133"/>
      <c r="VMI2" s="133"/>
      <c r="VMJ2" s="133"/>
      <c r="VMK2" s="133"/>
      <c r="VML2" s="133"/>
      <c r="VMM2" s="133"/>
      <c r="VMN2" s="133"/>
      <c r="VMO2" s="133"/>
      <c r="VMP2" s="133"/>
      <c r="VMQ2" s="133"/>
      <c r="VMR2" s="133"/>
      <c r="VMS2" s="133"/>
      <c r="VMT2" s="133"/>
      <c r="VMU2" s="133"/>
      <c r="VMV2" s="133"/>
      <c r="VMW2" s="133"/>
      <c r="VMX2" s="133"/>
      <c r="VMY2" s="133"/>
      <c r="VMZ2" s="133"/>
      <c r="VNA2" s="133"/>
      <c r="VNB2" s="133"/>
      <c r="VNC2" s="133"/>
      <c r="VND2" s="133"/>
      <c r="VNE2" s="133"/>
      <c r="VNF2" s="133"/>
      <c r="VNG2" s="133"/>
      <c r="VNH2" s="133"/>
      <c r="VNI2" s="133"/>
      <c r="VNJ2" s="133"/>
      <c r="VNK2" s="133"/>
      <c r="VNL2" s="133"/>
      <c r="VNM2" s="133"/>
      <c r="VNN2" s="133"/>
      <c r="VNO2" s="133"/>
      <c r="VNP2" s="133"/>
      <c r="VNQ2" s="133"/>
      <c r="VNR2" s="133"/>
      <c r="VNS2" s="133"/>
      <c r="VNT2" s="133"/>
      <c r="VNU2" s="133"/>
      <c r="VNV2" s="133"/>
      <c r="VNW2" s="133"/>
      <c r="VNX2" s="133"/>
      <c r="VNY2" s="133"/>
      <c r="VNZ2" s="133"/>
      <c r="VOA2" s="133"/>
      <c r="VOB2" s="133"/>
      <c r="VOC2" s="133"/>
      <c r="VOD2" s="133"/>
      <c r="VOE2" s="133"/>
      <c r="VOF2" s="133"/>
      <c r="VOG2" s="133"/>
      <c r="VOH2" s="133"/>
      <c r="VOI2" s="133"/>
      <c r="VOJ2" s="133"/>
      <c r="VOK2" s="133"/>
      <c r="VOL2" s="133"/>
      <c r="VOM2" s="133"/>
      <c r="VON2" s="133"/>
      <c r="VOO2" s="133"/>
      <c r="VOP2" s="133"/>
      <c r="VOQ2" s="133"/>
      <c r="VOR2" s="133"/>
      <c r="VOS2" s="133"/>
      <c r="VOT2" s="133"/>
      <c r="VOU2" s="133"/>
      <c r="VOV2" s="133"/>
      <c r="VOW2" s="133"/>
      <c r="VOX2" s="133"/>
      <c r="VOY2" s="133"/>
      <c r="VOZ2" s="133"/>
      <c r="VPA2" s="133"/>
      <c r="VPB2" s="133"/>
      <c r="VPC2" s="133"/>
      <c r="VPD2" s="133"/>
      <c r="VPE2" s="133"/>
      <c r="VPF2" s="133"/>
      <c r="VPG2" s="133"/>
      <c r="VPH2" s="133"/>
      <c r="VPI2" s="133"/>
      <c r="VPJ2" s="133"/>
      <c r="VPK2" s="133"/>
      <c r="VPL2" s="133"/>
      <c r="VPM2" s="133"/>
      <c r="VPN2" s="133"/>
      <c r="VPO2" s="133"/>
      <c r="VPP2" s="133"/>
      <c r="VPQ2" s="133"/>
      <c r="VPR2" s="133"/>
      <c r="VPS2" s="133"/>
      <c r="VPT2" s="133"/>
      <c r="VPU2" s="133"/>
      <c r="VPV2" s="133"/>
      <c r="VPW2" s="133"/>
      <c r="VPX2" s="133"/>
      <c r="VPY2" s="133"/>
      <c r="VPZ2" s="133"/>
      <c r="VQA2" s="133"/>
      <c r="VQB2" s="133"/>
      <c r="VQC2" s="133"/>
      <c r="VQD2" s="133"/>
      <c r="VQE2" s="133"/>
      <c r="VQF2" s="133"/>
      <c r="VQG2" s="133"/>
      <c r="VQH2" s="133"/>
      <c r="VQI2" s="133"/>
      <c r="VQJ2" s="133"/>
      <c r="VQK2" s="133"/>
      <c r="VQL2" s="133"/>
      <c r="VQM2" s="133"/>
      <c r="VQN2" s="133"/>
      <c r="VQO2" s="133"/>
      <c r="VQP2" s="133"/>
      <c r="VQQ2" s="133"/>
      <c r="VQR2" s="133"/>
      <c r="VQS2" s="133"/>
      <c r="VQT2" s="133"/>
      <c r="VQU2" s="133"/>
      <c r="VQV2" s="133"/>
      <c r="VQW2" s="133"/>
      <c r="VQX2" s="133"/>
      <c r="VQY2" s="133"/>
      <c r="VQZ2" s="133"/>
      <c r="VRA2" s="133"/>
      <c r="VRB2" s="133"/>
      <c r="VRC2" s="133"/>
      <c r="VRD2" s="133"/>
      <c r="VRE2" s="133"/>
      <c r="VRF2" s="133"/>
      <c r="VRG2" s="133"/>
      <c r="VRH2" s="133"/>
      <c r="VRI2" s="133"/>
      <c r="VRJ2" s="133"/>
      <c r="VRK2" s="133"/>
      <c r="VRL2" s="133"/>
      <c r="VRM2" s="133"/>
      <c r="VRN2" s="133"/>
      <c r="VRO2" s="133"/>
      <c r="VRP2" s="133"/>
      <c r="VRQ2" s="133"/>
      <c r="VRR2" s="133"/>
      <c r="VRS2" s="133"/>
      <c r="VRT2" s="133"/>
      <c r="VRU2" s="133"/>
      <c r="VRV2" s="133"/>
      <c r="VRW2" s="133"/>
      <c r="VRX2" s="133"/>
      <c r="VRY2" s="133"/>
      <c r="VRZ2" s="133"/>
      <c r="VSA2" s="133"/>
      <c r="VSB2" s="133"/>
      <c r="VSC2" s="133"/>
      <c r="VSD2" s="133"/>
      <c r="VSE2" s="133"/>
      <c r="VSF2" s="133"/>
      <c r="VSG2" s="133"/>
      <c r="VSH2" s="133"/>
      <c r="VSI2" s="133"/>
      <c r="VSJ2" s="133"/>
      <c r="VSK2" s="133"/>
      <c r="VSL2" s="133"/>
      <c r="VSM2" s="133"/>
      <c r="VSN2" s="133"/>
      <c r="VSO2" s="133"/>
      <c r="VSP2" s="133"/>
      <c r="VSQ2" s="133"/>
      <c r="VSR2" s="133"/>
      <c r="VSS2" s="133"/>
      <c r="VST2" s="133"/>
      <c r="VSU2" s="133"/>
      <c r="VSV2" s="133"/>
      <c r="VSW2" s="133"/>
      <c r="VSX2" s="133"/>
      <c r="VSY2" s="133"/>
      <c r="VSZ2" s="133"/>
      <c r="VTA2" s="133"/>
      <c r="VTB2" s="133"/>
      <c r="VTC2" s="133"/>
      <c r="VTD2" s="133"/>
      <c r="VTE2" s="133"/>
      <c r="VTF2" s="133"/>
      <c r="VTG2" s="133"/>
      <c r="VTH2" s="133"/>
      <c r="VTI2" s="133"/>
      <c r="VTJ2" s="133"/>
      <c r="VTK2" s="133"/>
      <c r="VTL2" s="133"/>
      <c r="VTM2" s="133"/>
      <c r="VTN2" s="133"/>
      <c r="VTO2" s="133"/>
      <c r="VTP2" s="133"/>
      <c r="VTQ2" s="133"/>
      <c r="VTR2" s="133"/>
      <c r="VTS2" s="133"/>
      <c r="VTT2" s="133"/>
      <c r="VTU2" s="133"/>
      <c r="VTV2" s="133"/>
      <c r="VTW2" s="133"/>
      <c r="VTX2" s="133"/>
      <c r="VTY2" s="133"/>
      <c r="VTZ2" s="133"/>
      <c r="VUA2" s="133"/>
      <c r="VUB2" s="133"/>
      <c r="VUC2" s="133"/>
      <c r="VUD2" s="133"/>
      <c r="VUE2" s="133"/>
      <c r="VUF2" s="133"/>
      <c r="VUG2" s="133"/>
      <c r="VUH2" s="133"/>
      <c r="VUI2" s="133"/>
      <c r="VUJ2" s="133"/>
      <c r="VUK2" s="133"/>
      <c r="VUL2" s="133"/>
      <c r="VUM2" s="133"/>
      <c r="VUN2" s="133"/>
      <c r="VUO2" s="133"/>
      <c r="VUP2" s="133"/>
      <c r="VUQ2" s="133"/>
      <c r="VUR2" s="133"/>
      <c r="VUS2" s="133"/>
      <c r="VUT2" s="133"/>
      <c r="VUU2" s="133"/>
      <c r="VUV2" s="133"/>
      <c r="VUW2" s="133"/>
      <c r="VUX2" s="133"/>
      <c r="VUY2" s="133"/>
      <c r="VUZ2" s="133"/>
      <c r="VVA2" s="133"/>
      <c r="VVB2" s="133"/>
      <c r="VVC2" s="133"/>
      <c r="VVD2" s="133"/>
      <c r="VVE2" s="133"/>
      <c r="VVF2" s="133"/>
      <c r="VVG2" s="133"/>
      <c r="VVH2" s="133"/>
      <c r="VVI2" s="133"/>
      <c r="VVJ2" s="133"/>
      <c r="VVK2" s="133"/>
      <c r="VVL2" s="133"/>
      <c r="VVM2" s="133"/>
      <c r="VVN2" s="133"/>
      <c r="VVO2" s="133"/>
      <c r="VVP2" s="133"/>
      <c r="VVQ2" s="133"/>
      <c r="VVR2" s="133"/>
      <c r="VVS2" s="133"/>
      <c r="VVT2" s="133"/>
      <c r="VVU2" s="133"/>
      <c r="VVV2" s="133"/>
      <c r="VVW2" s="133"/>
      <c r="VVX2" s="133"/>
      <c r="VVY2" s="133"/>
      <c r="VVZ2" s="133"/>
      <c r="VWA2" s="133"/>
      <c r="VWB2" s="133"/>
      <c r="VWC2" s="133"/>
      <c r="VWD2" s="133"/>
      <c r="VWE2" s="133"/>
      <c r="VWF2" s="133"/>
      <c r="VWG2" s="133"/>
      <c r="VWH2" s="133"/>
      <c r="VWI2" s="133"/>
      <c r="VWJ2" s="133"/>
      <c r="VWK2" s="133"/>
      <c r="VWL2" s="133"/>
      <c r="VWM2" s="133"/>
      <c r="VWN2" s="133"/>
      <c r="VWO2" s="133"/>
      <c r="VWP2" s="133"/>
      <c r="VWQ2" s="133"/>
      <c r="VWR2" s="133"/>
      <c r="VWS2" s="133"/>
      <c r="VWT2" s="133"/>
      <c r="VWU2" s="133"/>
      <c r="VWV2" s="133"/>
      <c r="VWW2" s="133"/>
      <c r="VWX2" s="133"/>
      <c r="VWY2" s="133"/>
      <c r="VWZ2" s="133"/>
      <c r="VXA2" s="133"/>
      <c r="VXB2" s="133"/>
      <c r="VXC2" s="133"/>
      <c r="VXD2" s="133"/>
      <c r="VXE2" s="133"/>
      <c r="VXF2" s="133"/>
      <c r="VXG2" s="133"/>
      <c r="VXH2" s="133"/>
      <c r="VXI2" s="133"/>
      <c r="VXJ2" s="133"/>
      <c r="VXK2" s="133"/>
      <c r="VXL2" s="133"/>
      <c r="VXM2" s="133"/>
      <c r="VXN2" s="133"/>
      <c r="VXO2" s="133"/>
      <c r="VXP2" s="133"/>
      <c r="VXQ2" s="133"/>
      <c r="VXR2" s="133"/>
      <c r="VXS2" s="133"/>
      <c r="VXT2" s="133"/>
      <c r="VXU2" s="133"/>
      <c r="VXV2" s="133"/>
      <c r="VXW2" s="133"/>
      <c r="VXX2" s="133"/>
      <c r="VXY2" s="133"/>
      <c r="VXZ2" s="133"/>
      <c r="VYA2" s="133"/>
      <c r="VYB2" s="133"/>
      <c r="VYC2" s="133"/>
      <c r="VYD2" s="133"/>
      <c r="VYE2" s="133"/>
      <c r="VYF2" s="133"/>
      <c r="VYG2" s="133"/>
      <c r="VYH2" s="133"/>
      <c r="VYI2" s="133"/>
      <c r="VYJ2" s="133"/>
      <c r="VYK2" s="133"/>
      <c r="VYL2" s="133"/>
      <c r="VYM2" s="133"/>
      <c r="VYN2" s="133"/>
      <c r="VYO2" s="133"/>
      <c r="VYP2" s="133"/>
      <c r="VYQ2" s="133"/>
      <c r="VYR2" s="133"/>
      <c r="VYS2" s="133"/>
      <c r="VYT2" s="133"/>
      <c r="VYU2" s="133"/>
      <c r="VYV2" s="133"/>
      <c r="VYW2" s="133"/>
      <c r="VYX2" s="133"/>
      <c r="VYY2" s="133"/>
      <c r="VYZ2" s="133"/>
      <c r="VZA2" s="133"/>
      <c r="VZB2" s="133"/>
      <c r="VZC2" s="133"/>
      <c r="VZD2" s="133"/>
      <c r="VZE2" s="133"/>
      <c r="VZF2" s="133"/>
      <c r="VZG2" s="133"/>
      <c r="VZH2" s="133"/>
      <c r="VZI2" s="133"/>
      <c r="VZJ2" s="133"/>
      <c r="VZK2" s="133"/>
      <c r="VZL2" s="133"/>
      <c r="VZM2" s="133"/>
      <c r="VZN2" s="133"/>
      <c r="VZO2" s="133"/>
      <c r="VZP2" s="133"/>
      <c r="VZQ2" s="133"/>
      <c r="VZR2" s="133"/>
      <c r="VZS2" s="133"/>
      <c r="VZT2" s="133"/>
      <c r="VZU2" s="133"/>
      <c r="VZV2" s="133"/>
      <c r="VZW2" s="133"/>
      <c r="VZX2" s="133"/>
      <c r="VZY2" s="133"/>
      <c r="VZZ2" s="133"/>
      <c r="WAA2" s="133"/>
      <c r="WAB2" s="133"/>
      <c r="WAC2" s="133"/>
      <c r="WAD2" s="133"/>
      <c r="WAE2" s="133"/>
      <c r="WAF2" s="133"/>
      <c r="WAG2" s="133"/>
      <c r="WAH2" s="133"/>
      <c r="WAI2" s="133"/>
      <c r="WAJ2" s="133"/>
      <c r="WAK2" s="133"/>
      <c r="WAL2" s="133"/>
      <c r="WAM2" s="133"/>
      <c r="WAN2" s="133"/>
      <c r="WAO2" s="133"/>
      <c r="WAP2" s="133"/>
      <c r="WAQ2" s="133"/>
      <c r="WAR2" s="133"/>
      <c r="WAS2" s="133"/>
      <c r="WAT2" s="133"/>
      <c r="WAU2" s="133"/>
      <c r="WAV2" s="133"/>
      <c r="WAW2" s="133"/>
      <c r="WAX2" s="133"/>
      <c r="WAY2" s="133"/>
      <c r="WAZ2" s="133"/>
      <c r="WBA2" s="133"/>
      <c r="WBB2" s="133"/>
      <c r="WBC2" s="133"/>
      <c r="WBD2" s="133"/>
      <c r="WBE2" s="133"/>
      <c r="WBF2" s="133"/>
      <c r="WBG2" s="133"/>
      <c r="WBH2" s="133"/>
      <c r="WBI2" s="133"/>
      <c r="WBJ2" s="133"/>
      <c r="WBK2" s="133"/>
      <c r="WBL2" s="133"/>
      <c r="WBM2" s="133"/>
      <c r="WBN2" s="133"/>
      <c r="WBO2" s="133"/>
      <c r="WBP2" s="133"/>
      <c r="WBQ2" s="133"/>
      <c r="WBR2" s="133"/>
      <c r="WBS2" s="133"/>
      <c r="WBT2" s="133"/>
      <c r="WBU2" s="133"/>
      <c r="WBV2" s="133"/>
      <c r="WBW2" s="133"/>
      <c r="WBX2" s="133"/>
      <c r="WBY2" s="133"/>
      <c r="WBZ2" s="133"/>
      <c r="WCA2" s="133"/>
      <c r="WCB2" s="133"/>
      <c r="WCC2" s="133"/>
      <c r="WCD2" s="133"/>
      <c r="WCE2" s="133"/>
      <c r="WCF2" s="133"/>
      <c r="WCG2" s="133"/>
      <c r="WCH2" s="133"/>
      <c r="WCI2" s="133"/>
      <c r="WCJ2" s="133"/>
      <c r="WCK2" s="133"/>
      <c r="WCL2" s="133"/>
      <c r="WCM2" s="133"/>
      <c r="WCN2" s="133"/>
      <c r="WCO2" s="133"/>
      <c r="WCP2" s="133"/>
      <c r="WCQ2" s="133"/>
      <c r="WCR2" s="133"/>
      <c r="WCS2" s="133"/>
      <c r="WCT2" s="133"/>
      <c r="WCU2" s="133"/>
      <c r="WCV2" s="133"/>
      <c r="WCW2" s="133"/>
      <c r="WCX2" s="133"/>
      <c r="WCY2" s="133"/>
      <c r="WCZ2" s="133"/>
      <c r="WDA2" s="133"/>
      <c r="WDB2" s="133"/>
      <c r="WDC2" s="133"/>
      <c r="WDD2" s="133"/>
      <c r="WDE2" s="133"/>
      <c r="WDF2" s="133"/>
      <c r="WDG2" s="133"/>
      <c r="WDH2" s="133"/>
      <c r="WDI2" s="133"/>
      <c r="WDJ2" s="133"/>
      <c r="WDK2" s="133"/>
      <c r="WDL2" s="133"/>
      <c r="WDM2" s="133"/>
      <c r="WDN2" s="133"/>
      <c r="WDO2" s="133"/>
      <c r="WDP2" s="133"/>
      <c r="WDQ2" s="133"/>
      <c r="WDR2" s="133"/>
      <c r="WDS2" s="133"/>
      <c r="WDT2" s="133"/>
      <c r="WDU2" s="133"/>
      <c r="WDV2" s="133"/>
      <c r="WDW2" s="133"/>
      <c r="WDX2" s="133"/>
      <c r="WDY2" s="133"/>
      <c r="WDZ2" s="133"/>
      <c r="WEA2" s="133"/>
      <c r="WEB2" s="133"/>
      <c r="WEC2" s="133"/>
      <c r="WED2" s="133"/>
      <c r="WEE2" s="133"/>
      <c r="WEF2" s="133"/>
      <c r="WEG2" s="133"/>
      <c r="WEH2" s="133"/>
      <c r="WEI2" s="133"/>
      <c r="WEJ2" s="133"/>
      <c r="WEK2" s="133"/>
      <c r="WEL2" s="133"/>
      <c r="WEM2" s="133"/>
      <c r="WEN2" s="133"/>
      <c r="WEO2" s="133"/>
      <c r="WEP2" s="133"/>
      <c r="WEQ2" s="133"/>
      <c r="WER2" s="133"/>
      <c r="WES2" s="133"/>
      <c r="WET2" s="133"/>
      <c r="WEU2" s="133"/>
      <c r="WEV2" s="133"/>
      <c r="WEW2" s="133"/>
      <c r="WEX2" s="133"/>
      <c r="WEY2" s="133"/>
      <c r="WEZ2" s="133"/>
      <c r="WFA2" s="133"/>
      <c r="WFB2" s="133"/>
      <c r="WFC2" s="133"/>
      <c r="WFD2" s="133"/>
      <c r="WFE2" s="133"/>
      <c r="WFF2" s="133"/>
      <c r="WFG2" s="133"/>
      <c r="WFH2" s="133"/>
      <c r="WFI2" s="133"/>
      <c r="WFJ2" s="133"/>
      <c r="WFK2" s="133"/>
      <c r="WFL2" s="133"/>
      <c r="WFM2" s="133"/>
      <c r="WFN2" s="133"/>
      <c r="WFO2" s="133"/>
      <c r="WFP2" s="133"/>
      <c r="WFQ2" s="133"/>
      <c r="WFR2" s="133"/>
      <c r="WFS2" s="133"/>
      <c r="WFT2" s="133"/>
      <c r="WFU2" s="133"/>
      <c r="WFV2" s="133"/>
      <c r="WFW2" s="133"/>
      <c r="WFX2" s="133"/>
      <c r="WFY2" s="133"/>
      <c r="WFZ2" s="133"/>
      <c r="WGA2" s="133"/>
      <c r="WGB2" s="133"/>
      <c r="WGC2" s="133"/>
      <c r="WGD2" s="133"/>
      <c r="WGE2" s="133"/>
      <c r="WGF2" s="133"/>
      <c r="WGG2" s="133"/>
      <c r="WGH2" s="133"/>
      <c r="WGI2" s="133"/>
      <c r="WGJ2" s="133"/>
      <c r="WGK2" s="133"/>
      <c r="WGL2" s="133"/>
      <c r="WGM2" s="133"/>
      <c r="WGN2" s="133"/>
      <c r="WGO2" s="133"/>
      <c r="WGP2" s="133"/>
      <c r="WGQ2" s="133"/>
      <c r="WGR2" s="133"/>
      <c r="WGS2" s="133"/>
      <c r="WGT2" s="133"/>
      <c r="WGU2" s="133"/>
      <c r="WGV2" s="133"/>
      <c r="WGW2" s="133"/>
      <c r="WGX2" s="133"/>
      <c r="WGY2" s="133"/>
      <c r="WGZ2" s="133"/>
      <c r="WHA2" s="133"/>
      <c r="WHB2" s="133"/>
      <c r="WHC2" s="133"/>
      <c r="WHD2" s="133"/>
      <c r="WHE2" s="133"/>
      <c r="WHF2" s="133"/>
      <c r="WHG2" s="133"/>
      <c r="WHH2" s="133"/>
      <c r="WHI2" s="133"/>
      <c r="WHJ2" s="133"/>
      <c r="WHK2" s="133"/>
      <c r="WHL2" s="133"/>
      <c r="WHM2" s="133"/>
      <c r="WHN2" s="133"/>
      <c r="WHO2" s="133"/>
      <c r="WHP2" s="133"/>
      <c r="WHQ2" s="133"/>
      <c r="WHR2" s="133"/>
      <c r="WHS2" s="133"/>
      <c r="WHT2" s="133"/>
      <c r="WHU2" s="133"/>
      <c r="WHV2" s="133"/>
      <c r="WHW2" s="133"/>
      <c r="WHX2" s="133"/>
      <c r="WHY2" s="133"/>
      <c r="WHZ2" s="133"/>
      <c r="WIA2" s="133"/>
      <c r="WIB2" s="133"/>
      <c r="WIC2" s="133"/>
      <c r="WID2" s="133"/>
      <c r="WIE2" s="133"/>
      <c r="WIF2" s="133"/>
      <c r="WIG2" s="133"/>
      <c r="WIH2" s="133"/>
      <c r="WII2" s="133"/>
      <c r="WIJ2" s="133"/>
      <c r="WIK2" s="133"/>
      <c r="WIL2" s="133"/>
      <c r="WIM2" s="133"/>
      <c r="WIN2" s="133"/>
      <c r="WIO2" s="133"/>
      <c r="WIP2" s="133"/>
      <c r="WIQ2" s="133"/>
      <c r="WIR2" s="133"/>
      <c r="WIS2" s="133"/>
      <c r="WIT2" s="133"/>
      <c r="WIU2" s="133"/>
      <c r="WIV2" s="133"/>
      <c r="WIW2" s="133"/>
      <c r="WIX2" s="133"/>
      <c r="WIY2" s="133"/>
      <c r="WIZ2" s="133"/>
      <c r="WJA2" s="133"/>
      <c r="WJB2" s="133"/>
      <c r="WJC2" s="133"/>
      <c r="WJD2" s="133"/>
      <c r="WJE2" s="133"/>
      <c r="WJF2" s="133"/>
      <c r="WJG2" s="133"/>
      <c r="WJH2" s="133"/>
      <c r="WJI2" s="133"/>
      <c r="WJJ2" s="133"/>
      <c r="WJK2" s="133"/>
      <c r="WJL2" s="133"/>
      <c r="WJM2" s="133"/>
      <c r="WJN2" s="133"/>
      <c r="WJO2" s="133"/>
      <c r="WJP2" s="133"/>
      <c r="WJQ2" s="133"/>
      <c r="WJR2" s="133"/>
      <c r="WJS2" s="133"/>
      <c r="WJT2" s="133"/>
      <c r="WJU2" s="133"/>
      <c r="WJV2" s="133"/>
      <c r="WJW2" s="133"/>
      <c r="WJX2" s="133"/>
      <c r="WJY2" s="133"/>
      <c r="WJZ2" s="133"/>
      <c r="WKA2" s="133"/>
      <c r="WKB2" s="133"/>
      <c r="WKC2" s="133"/>
      <c r="WKD2" s="133"/>
      <c r="WKE2" s="133"/>
      <c r="WKF2" s="133"/>
      <c r="WKG2" s="133"/>
      <c r="WKH2" s="133"/>
      <c r="WKI2" s="133"/>
      <c r="WKJ2" s="133"/>
      <c r="WKK2" s="133"/>
      <c r="WKL2" s="133"/>
      <c r="WKM2" s="133"/>
      <c r="WKN2" s="133"/>
      <c r="WKO2" s="133"/>
      <c r="WKP2" s="133"/>
      <c r="WKQ2" s="133"/>
      <c r="WKR2" s="133"/>
      <c r="WKS2" s="133"/>
      <c r="WKT2" s="133"/>
      <c r="WKU2" s="133"/>
      <c r="WKV2" s="133"/>
      <c r="WKW2" s="133"/>
      <c r="WKX2" s="133"/>
      <c r="WKY2" s="133"/>
      <c r="WKZ2" s="133"/>
      <c r="WLA2" s="133"/>
      <c r="WLB2" s="133"/>
      <c r="WLC2" s="133"/>
      <c r="WLD2" s="133"/>
      <c r="WLE2" s="133"/>
      <c r="WLF2" s="133"/>
      <c r="WLG2" s="133"/>
      <c r="WLH2" s="133"/>
      <c r="WLI2" s="133"/>
      <c r="WLJ2" s="133"/>
      <c r="WLK2" s="133"/>
      <c r="WLL2" s="133"/>
      <c r="WLM2" s="133"/>
      <c r="WLN2" s="133"/>
      <c r="WLO2" s="133"/>
      <c r="WLP2" s="133"/>
      <c r="WLQ2" s="133"/>
      <c r="WLR2" s="133"/>
      <c r="WLS2" s="133"/>
      <c r="WLT2" s="133"/>
      <c r="WLU2" s="133"/>
      <c r="WLV2" s="133"/>
      <c r="WLW2" s="133"/>
      <c r="WLX2" s="133"/>
      <c r="WLY2" s="133"/>
      <c r="WLZ2" s="133"/>
      <c r="WMA2" s="133"/>
      <c r="WMB2" s="133"/>
      <c r="WMC2" s="133"/>
      <c r="WMD2" s="133"/>
      <c r="WME2" s="133"/>
      <c r="WMF2" s="133"/>
      <c r="WMG2" s="133"/>
      <c r="WMH2" s="133"/>
      <c r="WMI2" s="133"/>
      <c r="WMJ2" s="133"/>
      <c r="WMK2" s="133"/>
      <c r="WML2" s="133"/>
      <c r="WMM2" s="133"/>
      <c r="WMN2" s="133"/>
      <c r="WMO2" s="133"/>
      <c r="WMP2" s="133"/>
      <c r="WMQ2" s="133"/>
      <c r="WMR2" s="133"/>
      <c r="WMS2" s="133"/>
      <c r="WMT2" s="133"/>
      <c r="WMU2" s="133"/>
      <c r="WMV2" s="133"/>
      <c r="WMW2" s="133"/>
      <c r="WMX2" s="133"/>
      <c r="WMY2" s="133"/>
      <c r="WMZ2" s="133"/>
      <c r="WNA2" s="133"/>
      <c r="WNB2" s="133"/>
      <c r="WNC2" s="133"/>
      <c r="WND2" s="133"/>
      <c r="WNE2" s="133"/>
      <c r="WNF2" s="133"/>
      <c r="WNG2" s="133"/>
      <c r="WNH2" s="133"/>
      <c r="WNI2" s="133"/>
      <c r="WNJ2" s="133"/>
      <c r="WNK2" s="133"/>
      <c r="WNL2" s="133"/>
      <c r="WNM2" s="133"/>
      <c r="WNN2" s="133"/>
      <c r="WNO2" s="133"/>
      <c r="WNP2" s="133"/>
      <c r="WNQ2" s="133"/>
      <c r="WNR2" s="133"/>
      <c r="WNS2" s="133"/>
      <c r="WNT2" s="133"/>
      <c r="WNU2" s="133"/>
      <c r="WNV2" s="133"/>
      <c r="WNW2" s="133"/>
      <c r="WNX2" s="133"/>
      <c r="WNY2" s="133"/>
      <c r="WNZ2" s="133"/>
      <c r="WOA2" s="133"/>
      <c r="WOB2" s="133"/>
      <c r="WOC2" s="133"/>
      <c r="WOD2" s="133"/>
      <c r="WOE2" s="133"/>
      <c r="WOF2" s="133"/>
      <c r="WOG2" s="133"/>
      <c r="WOH2" s="133"/>
      <c r="WOI2" s="133"/>
      <c r="WOJ2" s="133"/>
      <c r="WOK2" s="133"/>
      <c r="WOL2" s="133"/>
      <c r="WOM2" s="133"/>
      <c r="WON2" s="133"/>
      <c r="WOO2" s="133"/>
      <c r="WOP2" s="133"/>
      <c r="WOQ2" s="133"/>
      <c r="WOR2" s="133"/>
      <c r="WOS2" s="133"/>
      <c r="WOT2" s="133"/>
      <c r="WOU2" s="133"/>
      <c r="WOV2" s="133"/>
      <c r="WOW2" s="133"/>
      <c r="WOX2" s="133"/>
      <c r="WOY2" s="133"/>
      <c r="WOZ2" s="133"/>
      <c r="WPA2" s="133"/>
      <c r="WPB2" s="133"/>
      <c r="WPC2" s="133"/>
      <c r="WPD2" s="133"/>
      <c r="WPE2" s="133"/>
      <c r="WPF2" s="133"/>
      <c r="WPG2" s="133"/>
      <c r="WPH2" s="133"/>
      <c r="WPI2" s="133"/>
      <c r="WPJ2" s="133"/>
      <c r="WPK2" s="133"/>
      <c r="WPL2" s="133"/>
      <c r="WPM2" s="133"/>
      <c r="WPN2" s="133"/>
      <c r="WPO2" s="133"/>
      <c r="WPP2" s="133"/>
      <c r="WPQ2" s="133"/>
      <c r="WPR2" s="133"/>
      <c r="WPS2" s="133"/>
      <c r="WPT2" s="133"/>
      <c r="WPU2" s="133"/>
      <c r="WPV2" s="133"/>
      <c r="WPW2" s="133"/>
      <c r="WPX2" s="133"/>
      <c r="WPY2" s="133"/>
      <c r="WPZ2" s="133"/>
      <c r="WQA2" s="133"/>
      <c r="WQB2" s="133"/>
      <c r="WQC2" s="133"/>
      <c r="WQD2" s="133"/>
      <c r="WQE2" s="133"/>
      <c r="WQF2" s="133"/>
      <c r="WQG2" s="133"/>
      <c r="WQH2" s="133"/>
      <c r="WQI2" s="133"/>
      <c r="WQJ2" s="133"/>
      <c r="WQK2" s="133"/>
      <c r="WQL2" s="133"/>
      <c r="WQM2" s="133"/>
      <c r="WQN2" s="133"/>
      <c r="WQO2" s="133"/>
      <c r="WQP2" s="133"/>
      <c r="WQQ2" s="133"/>
      <c r="WQR2" s="133"/>
      <c r="WQS2" s="133"/>
      <c r="WQT2" s="133"/>
      <c r="WQU2" s="133"/>
      <c r="WQV2" s="133"/>
      <c r="WQW2" s="133"/>
      <c r="WQX2" s="133"/>
      <c r="WQY2" s="133"/>
      <c r="WQZ2" s="133"/>
      <c r="WRA2" s="133"/>
      <c r="WRB2" s="133"/>
      <c r="WRC2" s="133"/>
      <c r="WRD2" s="133"/>
      <c r="WRE2" s="133"/>
      <c r="WRF2" s="133"/>
      <c r="WRG2" s="133"/>
      <c r="WRH2" s="133"/>
      <c r="WRI2" s="133"/>
      <c r="WRJ2" s="133"/>
      <c r="WRK2" s="133"/>
      <c r="WRL2" s="133"/>
      <c r="WRM2" s="133"/>
      <c r="WRN2" s="133"/>
      <c r="WRO2" s="133"/>
      <c r="WRP2" s="133"/>
      <c r="WRQ2" s="133"/>
      <c r="WRR2" s="133"/>
      <c r="WRS2" s="133"/>
      <c r="WRT2" s="133"/>
      <c r="WRU2" s="133"/>
      <c r="WRV2" s="133"/>
      <c r="WRW2" s="133"/>
      <c r="WRX2" s="133"/>
      <c r="WRY2" s="133"/>
      <c r="WRZ2" s="133"/>
      <c r="WSA2" s="133"/>
      <c r="WSB2" s="133"/>
      <c r="WSC2" s="133"/>
      <c r="WSD2" s="133"/>
      <c r="WSE2" s="133"/>
      <c r="WSF2" s="133"/>
      <c r="WSG2" s="133"/>
      <c r="WSH2" s="133"/>
      <c r="WSI2" s="133"/>
      <c r="WSJ2" s="133"/>
      <c r="WSK2" s="133"/>
      <c r="WSL2" s="133"/>
      <c r="WSM2" s="133"/>
      <c r="WSN2" s="133"/>
      <c r="WSO2" s="133"/>
      <c r="WSP2" s="133"/>
      <c r="WSQ2" s="133"/>
      <c r="WSR2" s="133"/>
      <c r="WSS2" s="133"/>
      <c r="WST2" s="133"/>
      <c r="WSU2" s="133"/>
      <c r="WSV2" s="133"/>
      <c r="WSW2" s="133"/>
      <c r="WSX2" s="133"/>
      <c r="WSY2" s="133"/>
      <c r="WSZ2" s="133"/>
      <c r="WTA2" s="133"/>
      <c r="WTB2" s="133"/>
      <c r="WTC2" s="133"/>
      <c r="WTD2" s="133"/>
      <c r="WTE2" s="133"/>
      <c r="WTF2" s="133"/>
      <c r="WTG2" s="133"/>
      <c r="WTH2" s="133"/>
      <c r="WTI2" s="133"/>
      <c r="WTJ2" s="133"/>
      <c r="WTK2" s="133"/>
      <c r="WTL2" s="133"/>
      <c r="WTM2" s="133"/>
      <c r="WTN2" s="133"/>
      <c r="WTO2" s="133"/>
      <c r="WTP2" s="133"/>
      <c r="WTQ2" s="133"/>
      <c r="WTR2" s="133"/>
      <c r="WTS2" s="133"/>
      <c r="WTT2" s="133"/>
      <c r="WTU2" s="133"/>
      <c r="WTV2" s="133"/>
      <c r="WTW2" s="133"/>
      <c r="WTX2" s="133"/>
      <c r="WTY2" s="133"/>
      <c r="WTZ2" s="133"/>
      <c r="WUA2" s="133"/>
      <c r="WUB2" s="133"/>
      <c r="WUC2" s="133"/>
      <c r="WUD2" s="133"/>
      <c r="WUE2" s="133"/>
      <c r="WUF2" s="133"/>
      <c r="WUG2" s="133"/>
      <c r="WUH2" s="133"/>
      <c r="WUI2" s="133"/>
      <c r="WUJ2" s="133"/>
      <c r="WUK2" s="133"/>
      <c r="WUL2" s="133"/>
      <c r="WUM2" s="133"/>
      <c r="WUN2" s="133"/>
      <c r="WUO2" s="133"/>
      <c r="WUP2" s="133"/>
      <c r="WUQ2" s="133"/>
      <c r="WUR2" s="133"/>
      <c r="WUS2" s="133"/>
      <c r="WUT2" s="133"/>
      <c r="WUU2" s="133"/>
      <c r="WUV2" s="133"/>
      <c r="WUW2" s="133"/>
      <c r="WUX2" s="133"/>
      <c r="WUY2" s="133"/>
      <c r="WUZ2" s="133"/>
      <c r="WVA2" s="133"/>
      <c r="WVB2" s="133"/>
      <c r="WVC2" s="133"/>
      <c r="WVD2" s="133"/>
      <c r="WVE2" s="133"/>
      <c r="WVF2" s="133"/>
      <c r="WVG2" s="133"/>
      <c r="WVH2" s="133"/>
      <c r="WVI2" s="133"/>
      <c r="WVJ2" s="133"/>
      <c r="WVK2" s="133"/>
      <c r="WVL2" s="133"/>
      <c r="WVM2" s="133"/>
      <c r="WVN2" s="133"/>
      <c r="WVO2" s="133"/>
      <c r="WVP2" s="133"/>
      <c r="WVQ2" s="133"/>
      <c r="WVR2" s="133"/>
      <c r="WVS2" s="133"/>
      <c r="WVT2" s="133"/>
      <c r="WVU2" s="133"/>
      <c r="WVV2" s="133"/>
      <c r="WVW2" s="133"/>
      <c r="WVX2" s="133"/>
      <c r="WVY2" s="133"/>
      <c r="WVZ2" s="133"/>
      <c r="WWA2" s="133"/>
      <c r="WWB2" s="133"/>
      <c r="WWC2" s="133"/>
      <c r="WWD2" s="133"/>
      <c r="WWE2" s="133"/>
      <c r="WWF2" s="133"/>
      <c r="WWG2" s="133"/>
      <c r="WWH2" s="133"/>
      <c r="WWI2" s="133"/>
      <c r="WWJ2" s="133"/>
      <c r="WWK2" s="133"/>
      <c r="WWL2" s="133"/>
      <c r="WWM2" s="133"/>
      <c r="WWN2" s="133"/>
      <c r="WWO2" s="133"/>
      <c r="WWP2" s="133"/>
      <c r="WWQ2" s="133"/>
      <c r="WWR2" s="133"/>
      <c r="WWS2" s="133"/>
      <c r="WWT2" s="133"/>
      <c r="WWU2" s="133"/>
      <c r="WWV2" s="133"/>
      <c r="WWW2" s="133"/>
      <c r="WWX2" s="133"/>
      <c r="WWY2" s="133"/>
      <c r="WWZ2" s="133"/>
      <c r="WXA2" s="133"/>
      <c r="WXB2" s="133"/>
      <c r="WXC2" s="133"/>
      <c r="WXD2" s="133"/>
      <c r="WXE2" s="133"/>
      <c r="WXF2" s="133"/>
      <c r="WXG2" s="133"/>
      <c r="WXH2" s="133"/>
      <c r="WXI2" s="133"/>
      <c r="WXJ2" s="133"/>
      <c r="WXK2" s="133"/>
      <c r="WXL2" s="133"/>
      <c r="WXM2" s="133"/>
      <c r="WXN2" s="133"/>
      <c r="WXO2" s="133"/>
      <c r="WXP2" s="133"/>
      <c r="WXQ2" s="133"/>
      <c r="WXR2" s="133"/>
      <c r="WXS2" s="133"/>
      <c r="WXT2" s="133"/>
      <c r="WXU2" s="133"/>
      <c r="WXV2" s="133"/>
      <c r="WXW2" s="133"/>
      <c r="WXX2" s="133"/>
      <c r="WXY2" s="133"/>
      <c r="WXZ2" s="133"/>
      <c r="WYA2" s="133"/>
      <c r="WYB2" s="133"/>
      <c r="WYC2" s="133"/>
      <c r="WYD2" s="133"/>
      <c r="WYE2" s="133"/>
      <c r="WYF2" s="133"/>
      <c r="WYG2" s="133"/>
      <c r="WYH2" s="133"/>
      <c r="WYI2" s="133"/>
      <c r="WYJ2" s="133"/>
      <c r="WYK2" s="133"/>
      <c r="WYL2" s="133"/>
      <c r="WYM2" s="133"/>
      <c r="WYN2" s="133"/>
      <c r="WYO2" s="133"/>
      <c r="WYP2" s="133"/>
      <c r="WYQ2" s="133"/>
      <c r="WYR2" s="133"/>
      <c r="WYS2" s="133"/>
      <c r="WYT2" s="133"/>
      <c r="WYU2" s="133"/>
      <c r="WYV2" s="133"/>
      <c r="WYW2" s="133"/>
      <c r="WYX2" s="133"/>
      <c r="WYY2" s="133"/>
      <c r="WYZ2" s="133"/>
      <c r="WZA2" s="133"/>
      <c r="WZB2" s="133"/>
      <c r="WZC2" s="133"/>
      <c r="WZD2" s="133"/>
      <c r="WZE2" s="133"/>
      <c r="WZF2" s="133"/>
      <c r="WZG2" s="133"/>
      <c r="WZH2" s="133"/>
      <c r="WZI2" s="133"/>
      <c r="WZJ2" s="133"/>
      <c r="WZK2" s="133"/>
      <c r="WZL2" s="133"/>
      <c r="WZM2" s="133"/>
      <c r="WZN2" s="133"/>
      <c r="WZO2" s="133"/>
      <c r="WZP2" s="133"/>
      <c r="WZQ2" s="133"/>
      <c r="WZR2" s="133"/>
      <c r="WZS2" s="133"/>
      <c r="WZT2" s="133"/>
      <c r="WZU2" s="133"/>
      <c r="WZV2" s="133"/>
      <c r="WZW2" s="133"/>
      <c r="WZX2" s="133"/>
      <c r="WZY2" s="133"/>
      <c r="WZZ2" s="133"/>
      <c r="XAA2" s="133"/>
      <c r="XAB2" s="133"/>
      <c r="XAC2" s="133"/>
      <c r="XAD2" s="133"/>
      <c r="XAE2" s="133"/>
      <c r="XAF2" s="133"/>
      <c r="XAG2" s="133"/>
      <c r="XAH2" s="133"/>
      <c r="XAI2" s="133"/>
      <c r="XAJ2" s="133"/>
      <c r="XAK2" s="133"/>
      <c r="XAL2" s="133"/>
      <c r="XAM2" s="133"/>
      <c r="XAN2" s="133"/>
      <c r="XAO2" s="133"/>
      <c r="XAP2" s="133"/>
      <c r="XAQ2" s="133"/>
      <c r="XAR2" s="133"/>
      <c r="XAS2" s="133"/>
      <c r="XAT2" s="133"/>
      <c r="XAU2" s="133"/>
      <c r="XAV2" s="133"/>
      <c r="XAW2" s="133"/>
      <c r="XAX2" s="133"/>
      <c r="XAY2" s="133"/>
      <c r="XAZ2" s="133"/>
      <c r="XBA2" s="133"/>
      <c r="XBB2" s="133"/>
      <c r="XBC2" s="133"/>
      <c r="XBD2" s="133"/>
      <c r="XBE2" s="133"/>
      <c r="XBF2" s="133"/>
      <c r="XBG2" s="133"/>
      <c r="XBH2" s="133"/>
      <c r="XBI2" s="133"/>
      <c r="XBJ2" s="133"/>
      <c r="XBK2" s="133"/>
      <c r="XBL2" s="133"/>
      <c r="XBM2" s="133"/>
      <c r="XBN2" s="133"/>
      <c r="XBO2" s="133"/>
      <c r="XBP2" s="133"/>
      <c r="XBQ2" s="133"/>
      <c r="XBR2" s="133"/>
      <c r="XBS2" s="133"/>
      <c r="XBT2" s="133"/>
      <c r="XBU2" s="133"/>
      <c r="XBV2" s="133"/>
      <c r="XBW2" s="133"/>
      <c r="XBX2" s="133"/>
      <c r="XBY2" s="133"/>
      <c r="XBZ2" s="133"/>
      <c r="XCA2" s="133"/>
      <c r="XCB2" s="133"/>
      <c r="XCC2" s="133"/>
      <c r="XCD2" s="133"/>
      <c r="XCE2" s="133"/>
      <c r="XCF2" s="133"/>
      <c r="XCG2" s="133"/>
      <c r="XCH2" s="133"/>
      <c r="XCI2" s="133"/>
      <c r="XCJ2" s="133"/>
      <c r="XCK2" s="133"/>
      <c r="XCL2" s="133"/>
      <c r="XCM2" s="133"/>
      <c r="XCN2" s="133"/>
      <c r="XCO2" s="133"/>
      <c r="XCP2" s="133"/>
      <c r="XCQ2" s="133"/>
      <c r="XCR2" s="133"/>
      <c r="XCS2" s="133"/>
      <c r="XCT2" s="133"/>
      <c r="XCU2" s="133"/>
      <c r="XCV2" s="133"/>
      <c r="XCW2" s="133"/>
      <c r="XCX2" s="133"/>
      <c r="XCY2" s="133"/>
      <c r="XCZ2" s="133"/>
      <c r="XDA2" s="133"/>
      <c r="XDB2" s="133"/>
      <c r="XDC2" s="133"/>
      <c r="XDD2" s="133"/>
      <c r="XDE2" s="133"/>
      <c r="XDF2" s="133"/>
      <c r="XDG2" s="133"/>
      <c r="XDH2" s="133"/>
      <c r="XDI2" s="133"/>
      <c r="XDJ2" s="133"/>
      <c r="XDK2" s="133"/>
      <c r="XDL2" s="133"/>
      <c r="XDM2" s="133"/>
      <c r="XDN2" s="133"/>
      <c r="XDO2" s="133"/>
      <c r="XDP2" s="133"/>
      <c r="XDQ2" s="133"/>
      <c r="XDR2" s="133"/>
      <c r="XDS2" s="133"/>
      <c r="XDT2" s="133"/>
      <c r="XDU2" s="133"/>
      <c r="XDV2" s="133"/>
      <c r="XDW2" s="133"/>
      <c r="XDX2" s="133"/>
      <c r="XDY2" s="133"/>
      <c r="XDZ2" s="133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customHeight="1" spans="1:16384">
      <c r="A3" s="138"/>
      <c r="B3" s="139"/>
      <c r="C3" s="139"/>
      <c r="D3" s="133"/>
      <c r="E3" s="135"/>
      <c r="F3" s="140" t="s">
        <v>22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28" customFormat="1" customHeight="1" spans="1:6">
      <c r="A4" s="141" t="s">
        <v>23</v>
      </c>
      <c r="B4" s="142" t="s">
        <v>24</v>
      </c>
      <c r="C4" s="142" t="s">
        <v>25</v>
      </c>
      <c r="D4" s="142" t="s">
        <v>26</v>
      </c>
      <c r="E4" s="143" t="s">
        <v>27</v>
      </c>
      <c r="F4" s="143" t="s">
        <v>28</v>
      </c>
    </row>
    <row r="5" s="128" customFormat="1" customHeight="1" spans="1:6">
      <c r="A5" s="144" t="s">
        <v>1297</v>
      </c>
      <c r="B5" s="145"/>
      <c r="C5" s="145"/>
      <c r="D5" s="145"/>
      <c r="E5" s="146"/>
      <c r="F5" s="147"/>
    </row>
    <row r="6" s="128" customFormat="1" customHeight="1" spans="1:6">
      <c r="A6" s="144" t="s">
        <v>1298</v>
      </c>
      <c r="B6" s="145"/>
      <c r="C6" s="145"/>
      <c r="D6" s="145"/>
      <c r="E6" s="146"/>
      <c r="F6" s="147"/>
    </row>
    <row r="7" s="128" customFormat="1" customHeight="1" spans="1:6">
      <c r="A7" s="121" t="s">
        <v>1299</v>
      </c>
      <c r="B7" s="148"/>
      <c r="C7" s="148"/>
      <c r="D7" s="148"/>
      <c r="E7" s="146"/>
      <c r="F7" s="146"/>
    </row>
    <row r="8" s="128" customFormat="1" ht="45" customHeight="1" spans="1:6">
      <c r="A8" s="121" t="s">
        <v>1300</v>
      </c>
      <c r="B8" s="148"/>
      <c r="C8" s="148"/>
      <c r="D8" s="148"/>
      <c r="E8" s="146"/>
      <c r="F8" s="146"/>
    </row>
    <row r="9" s="128" customFormat="1" customHeight="1" spans="1:6">
      <c r="A9" s="121" t="s">
        <v>1301</v>
      </c>
      <c r="B9" s="148">
        <v>1000</v>
      </c>
      <c r="C9" s="148">
        <v>1159</v>
      </c>
      <c r="D9" s="148">
        <v>888</v>
      </c>
      <c r="E9" s="146">
        <f>D9/C9</f>
        <v>0.766177739430544</v>
      </c>
      <c r="F9" s="146">
        <v>-0.129411764705882</v>
      </c>
    </row>
    <row r="10" s="128" customFormat="1" customHeight="1" spans="1:6">
      <c r="A10" s="121" t="s">
        <v>1302</v>
      </c>
      <c r="B10" s="148">
        <v>1000</v>
      </c>
      <c r="C10" s="148">
        <v>1159</v>
      </c>
      <c r="D10" s="148">
        <v>886</v>
      </c>
      <c r="E10" s="146">
        <f>D10/C10</f>
        <v>0.764452113891286</v>
      </c>
      <c r="F10" s="146">
        <v>-0.114885114885115</v>
      </c>
    </row>
    <row r="11" s="128" customFormat="1" customHeight="1" spans="1:6">
      <c r="A11" s="121" t="s">
        <v>1303</v>
      </c>
      <c r="B11" s="148"/>
      <c r="C11" s="148"/>
      <c r="D11" s="148">
        <v>2</v>
      </c>
      <c r="E11" s="146"/>
      <c r="F11" s="146">
        <v>-0.894736842105263</v>
      </c>
    </row>
    <row r="12" s="128" customFormat="1" customHeight="1" spans="1:6">
      <c r="A12" s="121" t="s">
        <v>1304</v>
      </c>
      <c r="B12" s="148"/>
      <c r="C12" s="148"/>
      <c r="D12" s="148"/>
      <c r="E12" s="146"/>
      <c r="F12" s="146"/>
    </row>
    <row r="13" s="128" customFormat="1" customHeight="1" spans="1:6">
      <c r="A13" s="121" t="s">
        <v>1305</v>
      </c>
      <c r="B13" s="148"/>
      <c r="C13" s="148"/>
      <c r="D13" s="148"/>
      <c r="E13" s="146"/>
      <c r="F13" s="146"/>
    </row>
    <row r="14" s="128" customFormat="1" customHeight="1" spans="1:6">
      <c r="A14" s="121" t="s">
        <v>1306</v>
      </c>
      <c r="B14" s="148"/>
      <c r="C14" s="148"/>
      <c r="D14" s="148"/>
      <c r="E14" s="146"/>
      <c r="F14" s="146"/>
    </row>
    <row r="15" s="128" customFormat="1" customHeight="1" spans="1:6">
      <c r="A15" s="121" t="s">
        <v>1307</v>
      </c>
      <c r="B15" s="148"/>
      <c r="C15" s="148"/>
      <c r="D15" s="148"/>
      <c r="E15" s="146"/>
      <c r="F15" s="146"/>
    </row>
    <row r="16" s="128" customFormat="1" customHeight="1" spans="1:6">
      <c r="A16" s="121" t="s">
        <v>1308</v>
      </c>
      <c r="B16" s="148">
        <v>57000</v>
      </c>
      <c r="C16" s="148">
        <v>97000</v>
      </c>
      <c r="D16" s="148">
        <v>93229</v>
      </c>
      <c r="E16" s="146">
        <f t="shared" ref="E16:E21" si="0">D16/C16</f>
        <v>0.961123711340206</v>
      </c>
      <c r="F16" s="146">
        <v>0.434844170834936</v>
      </c>
    </row>
    <row r="17" s="128" customFormat="1" customHeight="1" spans="1:6">
      <c r="A17" s="121" t="s">
        <v>1309</v>
      </c>
      <c r="B17" s="148">
        <v>55975</v>
      </c>
      <c r="C17" s="148">
        <v>95975</v>
      </c>
      <c r="D17" s="148">
        <v>91977</v>
      </c>
      <c r="E17" s="146">
        <f t="shared" si="0"/>
        <v>0.958343318572545</v>
      </c>
      <c r="F17" s="146">
        <v>0.456646025687725</v>
      </c>
    </row>
    <row r="18" s="128" customFormat="1" customHeight="1" spans="1:6">
      <c r="A18" s="121" t="s">
        <v>1310</v>
      </c>
      <c r="B18" s="148"/>
      <c r="C18" s="148"/>
      <c r="D18" s="148"/>
      <c r="E18" s="146"/>
      <c r="F18" s="146"/>
    </row>
    <row r="19" s="128" customFormat="1" customHeight="1" spans="1:6">
      <c r="A19" s="121" t="s">
        <v>1311</v>
      </c>
      <c r="B19" s="148"/>
      <c r="C19" s="148"/>
      <c r="D19" s="148"/>
      <c r="E19" s="146"/>
      <c r="F19" s="146"/>
    </row>
    <row r="20" s="128" customFormat="1" customHeight="1" spans="1:6">
      <c r="A20" s="121" t="s">
        <v>1312</v>
      </c>
      <c r="B20" s="148">
        <v>225</v>
      </c>
      <c r="C20" s="148">
        <v>225</v>
      </c>
      <c r="D20" s="148">
        <v>272</v>
      </c>
      <c r="E20" s="146">
        <f t="shared" si="0"/>
        <v>1.20888888888889</v>
      </c>
      <c r="F20" s="146">
        <v>-0.643044619422572</v>
      </c>
    </row>
    <row r="21" s="128" customFormat="1" customHeight="1" spans="1:6">
      <c r="A21" s="121" t="s">
        <v>1313</v>
      </c>
      <c r="B21" s="148">
        <v>800</v>
      </c>
      <c r="C21" s="148">
        <v>800</v>
      </c>
      <c r="D21" s="148">
        <v>980</v>
      </c>
      <c r="E21" s="146">
        <f t="shared" si="0"/>
        <v>1.225</v>
      </c>
      <c r="F21" s="146">
        <v>-0.0841121495327103</v>
      </c>
    </row>
    <row r="22" s="128" customFormat="1" customHeight="1" spans="1:6">
      <c r="A22" s="121" t="s">
        <v>1314</v>
      </c>
      <c r="B22" s="148"/>
      <c r="C22" s="148"/>
      <c r="D22" s="148"/>
      <c r="E22" s="146"/>
      <c r="F22" s="146"/>
    </row>
    <row r="23" s="128" customFormat="1" customHeight="1" spans="1:6">
      <c r="A23" s="121" t="s">
        <v>1315</v>
      </c>
      <c r="B23" s="148"/>
      <c r="C23" s="148"/>
      <c r="D23" s="148"/>
      <c r="E23" s="146"/>
      <c r="F23" s="146"/>
    </row>
    <row r="24" s="128" customFormat="1" customHeight="1" spans="1:6">
      <c r="A24" s="121" t="s">
        <v>1316</v>
      </c>
      <c r="B24" s="148"/>
      <c r="C24" s="148"/>
      <c r="D24" s="148"/>
      <c r="E24" s="146"/>
      <c r="F24" s="146"/>
    </row>
    <row r="25" s="128" customFormat="1" customHeight="1" spans="1:6">
      <c r="A25" s="121" t="s">
        <v>1317</v>
      </c>
      <c r="B25" s="148"/>
      <c r="C25" s="148"/>
      <c r="D25" s="148"/>
      <c r="E25" s="146"/>
      <c r="F25" s="146"/>
    </row>
    <row r="26" s="128" customFormat="1" customHeight="1" spans="1:6">
      <c r="A26" s="121" t="s">
        <v>1318</v>
      </c>
      <c r="B26" s="148"/>
      <c r="C26" s="148"/>
      <c r="D26" s="148"/>
      <c r="E26" s="146"/>
      <c r="F26" s="146"/>
    </row>
    <row r="27" s="128" customFormat="1" customHeight="1" spans="1:6">
      <c r="A27" s="121" t="s">
        <v>1319</v>
      </c>
      <c r="B27" s="148"/>
      <c r="C27" s="148"/>
      <c r="D27" s="148"/>
      <c r="E27" s="146"/>
      <c r="F27" s="146"/>
    </row>
    <row r="28" s="128" customFormat="1" customHeight="1" spans="1:6">
      <c r="A28" s="121" t="s">
        <v>1320</v>
      </c>
      <c r="B28" s="148"/>
      <c r="C28" s="148"/>
      <c r="D28" s="148"/>
      <c r="E28" s="146"/>
      <c r="F28" s="146"/>
    </row>
    <row r="29" s="128" customFormat="1" customHeight="1" spans="1:6">
      <c r="A29" s="121" t="s">
        <v>1321</v>
      </c>
      <c r="B29" s="148"/>
      <c r="C29" s="148"/>
      <c r="D29" s="148"/>
      <c r="E29" s="146"/>
      <c r="F29" s="146"/>
    </row>
    <row r="30" s="128" customFormat="1" customHeight="1" spans="1:6">
      <c r="A30" s="121" t="s">
        <v>1322</v>
      </c>
      <c r="B30" s="148"/>
      <c r="C30" s="148"/>
      <c r="D30" s="148"/>
      <c r="E30" s="146"/>
      <c r="F30" s="146"/>
    </row>
    <row r="31" s="128" customFormat="1" customHeight="1" spans="1:6">
      <c r="A31" s="121" t="s">
        <v>1323</v>
      </c>
      <c r="B31" s="148"/>
      <c r="C31" s="148"/>
      <c r="D31" s="148"/>
      <c r="E31" s="146"/>
      <c r="F31" s="146"/>
    </row>
    <row r="32" s="128" customFormat="1" customHeight="1" spans="1:6">
      <c r="A32" s="121" t="s">
        <v>1324</v>
      </c>
      <c r="B32" s="148"/>
      <c r="C32" s="148"/>
      <c r="D32" s="148"/>
      <c r="E32" s="146"/>
      <c r="F32" s="146"/>
    </row>
    <row r="33" s="128" customFormat="1" customHeight="1" spans="1:6">
      <c r="A33" s="121" t="s">
        <v>1325</v>
      </c>
      <c r="B33" s="148"/>
      <c r="C33" s="148"/>
      <c r="D33" s="148"/>
      <c r="E33" s="146"/>
      <c r="F33" s="146"/>
    </row>
    <row r="34" s="128" customFormat="1" customHeight="1" spans="1:6">
      <c r="A34" s="121" t="s">
        <v>1326</v>
      </c>
      <c r="B34" s="148"/>
      <c r="C34" s="148"/>
      <c r="D34" s="148"/>
      <c r="E34" s="146"/>
      <c r="F34" s="146"/>
    </row>
    <row r="35" s="128" customFormat="1" customHeight="1" spans="1:6">
      <c r="A35" s="121" t="s">
        <v>1327</v>
      </c>
      <c r="B35" s="148"/>
      <c r="C35" s="148"/>
      <c r="D35" s="148"/>
      <c r="E35" s="146"/>
      <c r="F35" s="146"/>
    </row>
    <row r="36" s="128" customFormat="1" customHeight="1" spans="1:6">
      <c r="A36" s="121" t="s">
        <v>1328</v>
      </c>
      <c r="B36" s="148"/>
      <c r="C36" s="148"/>
      <c r="D36" s="148"/>
      <c r="E36" s="146"/>
      <c r="F36" s="146"/>
    </row>
    <row r="37" s="128" customFormat="1" customHeight="1" spans="1:6">
      <c r="A37" s="121" t="s">
        <v>1329</v>
      </c>
      <c r="B37" s="148"/>
      <c r="C37" s="148"/>
      <c r="D37" s="148"/>
      <c r="E37" s="146"/>
      <c r="F37" s="146"/>
    </row>
    <row r="38" s="128" customFormat="1" customHeight="1" spans="1:6">
      <c r="A38" s="121" t="s">
        <v>1330</v>
      </c>
      <c r="B38" s="148"/>
      <c r="C38" s="148"/>
      <c r="D38" s="148"/>
      <c r="E38" s="146"/>
      <c r="F38" s="146"/>
    </row>
    <row r="39" s="128" customFormat="1" customHeight="1" spans="1:6">
      <c r="A39" s="121" t="s">
        <v>1331</v>
      </c>
      <c r="B39" s="148"/>
      <c r="C39" s="148"/>
      <c r="D39" s="148"/>
      <c r="E39" s="146"/>
      <c r="F39" s="146"/>
    </row>
    <row r="40" s="128" customFormat="1" customHeight="1" spans="1:6">
      <c r="A40" s="121" t="s">
        <v>1332</v>
      </c>
      <c r="B40" s="148"/>
      <c r="C40" s="148"/>
      <c r="D40" s="148"/>
      <c r="E40" s="146"/>
      <c r="F40" s="146"/>
    </row>
    <row r="41" s="128" customFormat="1" customHeight="1" spans="1:6">
      <c r="A41" s="121" t="s">
        <v>1333</v>
      </c>
      <c r="B41" s="148"/>
      <c r="C41" s="148"/>
      <c r="D41" s="148"/>
      <c r="E41" s="146"/>
      <c r="F41" s="146"/>
    </row>
    <row r="42" s="128" customFormat="1" customHeight="1" spans="1:6">
      <c r="A42" s="121" t="s">
        <v>1334</v>
      </c>
      <c r="B42" s="148"/>
      <c r="C42" s="148"/>
      <c r="D42" s="148"/>
      <c r="E42" s="146"/>
      <c r="F42" s="146"/>
    </row>
    <row r="43" s="128" customFormat="1" customHeight="1" spans="1:6">
      <c r="A43" s="121" t="s">
        <v>1335</v>
      </c>
      <c r="B43" s="148"/>
      <c r="C43" s="148"/>
      <c r="D43" s="148"/>
      <c r="E43" s="146"/>
      <c r="F43" s="146"/>
    </row>
    <row r="44" s="128" customFormat="1" customHeight="1" spans="1:6">
      <c r="A44" s="121" t="s">
        <v>1336</v>
      </c>
      <c r="B44" s="148"/>
      <c r="C44" s="148"/>
      <c r="D44" s="148"/>
      <c r="E44" s="146"/>
      <c r="F44" s="146"/>
    </row>
    <row r="45" s="128" customFormat="1" customHeight="1" spans="1:6">
      <c r="A45" s="121" t="s">
        <v>1337</v>
      </c>
      <c r="B45" s="148"/>
      <c r="C45" s="148"/>
      <c r="D45" s="148"/>
      <c r="E45" s="146"/>
      <c r="F45" s="146"/>
    </row>
    <row r="46" s="128" customFormat="1" customHeight="1" spans="1:6">
      <c r="A46" s="121" t="s">
        <v>1338</v>
      </c>
      <c r="B46" s="148">
        <v>1500</v>
      </c>
      <c r="C46" s="148">
        <v>60217</v>
      </c>
      <c r="D46" s="148">
        <v>58841</v>
      </c>
      <c r="E46" s="146">
        <f>D46/C46</f>
        <v>0.977149309995516</v>
      </c>
      <c r="F46" s="146">
        <v>-0.310276517682362</v>
      </c>
    </row>
    <row r="47" s="128" customFormat="1" customHeight="1" spans="1:6">
      <c r="A47" s="121" t="s">
        <v>1339</v>
      </c>
      <c r="B47" s="148"/>
      <c r="C47" s="148">
        <v>57900</v>
      </c>
      <c r="D47" s="148">
        <v>57900</v>
      </c>
      <c r="E47" s="146"/>
      <c r="F47" s="146">
        <v>-0.313981042654028</v>
      </c>
    </row>
    <row r="48" s="128" customFormat="1" customHeight="1" spans="1:6">
      <c r="A48" s="121" t="s">
        <v>1340</v>
      </c>
      <c r="B48" s="148"/>
      <c r="C48" s="148"/>
      <c r="D48" s="148"/>
      <c r="E48" s="146"/>
      <c r="F48" s="146"/>
    </row>
    <row r="49" s="128" customFormat="1" customHeight="1" spans="1:6">
      <c r="A49" s="121" t="s">
        <v>1341</v>
      </c>
      <c r="B49" s="148">
        <v>1500</v>
      </c>
      <c r="C49" s="148">
        <v>2317</v>
      </c>
      <c r="D49" s="148">
        <v>941</v>
      </c>
      <c r="E49" s="146">
        <f>D49/C49</f>
        <v>0.406128614587829</v>
      </c>
      <c r="F49" s="146">
        <v>0.0329308452250274</v>
      </c>
    </row>
    <row r="50" s="128" customFormat="1" customHeight="1" spans="1:6">
      <c r="A50" s="121" t="s">
        <v>1342</v>
      </c>
      <c r="B50" s="148"/>
      <c r="C50" s="148"/>
      <c r="D50" s="148">
        <v>8378</v>
      </c>
      <c r="E50" s="146"/>
      <c r="F50" s="146">
        <v>0.657696873763356</v>
      </c>
    </row>
    <row r="51" s="128" customFormat="1" customHeight="1" spans="1:6">
      <c r="A51" s="121" t="s">
        <v>1343</v>
      </c>
      <c r="B51" s="148"/>
      <c r="C51" s="148"/>
      <c r="D51" s="148"/>
      <c r="E51" s="146"/>
      <c r="F51" s="146"/>
    </row>
    <row r="52" s="128" customFormat="1" customHeight="1" spans="1:6">
      <c r="A52" s="121" t="s">
        <v>1344</v>
      </c>
      <c r="B52" s="148"/>
      <c r="C52" s="148"/>
      <c r="D52" s="148"/>
      <c r="E52" s="146"/>
      <c r="F52" s="146">
        <v>-1</v>
      </c>
    </row>
    <row r="53" s="128" customFormat="1" customHeight="1" spans="1:6">
      <c r="A53" s="149" t="s">
        <v>1345</v>
      </c>
      <c r="B53" s="150">
        <v>59500</v>
      </c>
      <c r="C53" s="150">
        <v>158376</v>
      </c>
      <c r="D53" s="150">
        <v>161336</v>
      </c>
      <c r="E53" s="151">
        <f>D53/C53</f>
        <v>1.01868970045967</v>
      </c>
      <c r="F53" s="151">
        <v>0.0316656435440965</v>
      </c>
    </row>
    <row r="54" s="128" customFormat="1" customHeight="1" spans="1:6">
      <c r="A54" s="149" t="s">
        <v>1346</v>
      </c>
      <c r="B54" s="152"/>
      <c r="C54" s="152"/>
      <c r="D54" s="153">
        <v>50</v>
      </c>
      <c r="E54" s="151"/>
      <c r="F54" s="151">
        <v>-0.285714285714286</v>
      </c>
    </row>
    <row r="55" s="128" customFormat="1" customHeight="1" spans="1:6">
      <c r="A55" s="149" t="s">
        <v>1347</v>
      </c>
      <c r="B55" s="152">
        <v>65000</v>
      </c>
      <c r="C55" s="152">
        <v>65000</v>
      </c>
      <c r="D55" s="153">
        <v>65000</v>
      </c>
      <c r="E55" s="151">
        <f>D55/C55</f>
        <v>1</v>
      </c>
      <c r="F55" s="151">
        <v>-0.48</v>
      </c>
    </row>
    <row r="56" s="128" customFormat="1" customHeight="1" spans="1:6">
      <c r="A56" s="149" t="s">
        <v>1348</v>
      </c>
      <c r="B56" s="152"/>
      <c r="C56" s="152"/>
      <c r="D56" s="153"/>
      <c r="E56" s="151"/>
      <c r="F56" s="151"/>
    </row>
  </sheetData>
  <mergeCells count="1">
    <mergeCell ref="A2:F2"/>
  </mergeCells>
  <conditionalFormatting sqref="C55:C56">
    <cfRule type="cellIs" dxfId="0" priority="1" stopIfTrue="1" operator="equal">
      <formula>0</formula>
    </cfRule>
  </conditionalFormatting>
  <conditionalFormatting sqref="A53 A54:D54 A55:B56 D55:D56">
    <cfRule type="cellIs" dxfId="0" priority="2" stopIfTrue="1" operator="equal">
      <formula>0</formula>
    </cfRule>
  </conditionalFormatting>
  <pageMargins left="0.751388888888889" right="0.751388888888889" top="1" bottom="1" header="0" footer="0"/>
  <pageSetup paperSize="1" scale="82" fitToHeight="0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opLeftCell="A42" workbookViewId="0">
      <selection activeCell="B69" sqref="B69"/>
    </sheetView>
  </sheetViews>
  <sheetFormatPr defaultColWidth="9" defaultRowHeight="13.5" outlineLevelCol="6"/>
  <cols>
    <col min="1" max="1" width="9" style="107"/>
    <col min="2" max="2" width="35.625" style="108" customWidth="1"/>
    <col min="3" max="3" width="10.75" style="109" customWidth="1"/>
    <col min="4" max="5" width="8.75" style="109" customWidth="1"/>
    <col min="6" max="6" width="11.125" style="109" customWidth="1"/>
    <col min="7" max="7" width="11.875" style="110" customWidth="1"/>
    <col min="8" max="16384" width="9" style="107"/>
  </cols>
  <sheetData>
    <row r="1" spans="2:2">
      <c r="B1" s="108" t="s">
        <v>1349</v>
      </c>
    </row>
    <row r="2" ht="33" customHeight="1" spans="2:7">
      <c r="B2" s="111" t="s">
        <v>1350</v>
      </c>
      <c r="C2" s="112"/>
      <c r="D2" s="112"/>
      <c r="E2" s="112"/>
      <c r="F2" s="112"/>
      <c r="G2" s="113"/>
    </row>
    <row r="3" ht="28" customHeight="1" spans="7:7">
      <c r="G3" s="110" t="s">
        <v>22</v>
      </c>
    </row>
    <row r="4" ht="30" customHeight="1" spans="1:7">
      <c r="A4" s="114" t="s">
        <v>97</v>
      </c>
      <c r="B4" s="115" t="s">
        <v>23</v>
      </c>
      <c r="C4" s="114" t="s">
        <v>24</v>
      </c>
      <c r="D4" s="114" t="s">
        <v>25</v>
      </c>
      <c r="E4" s="114" t="s">
        <v>26</v>
      </c>
      <c r="F4" s="116" t="s">
        <v>27</v>
      </c>
      <c r="G4" s="116" t="s">
        <v>28</v>
      </c>
    </row>
    <row r="5" ht="30" customHeight="1" spans="1:7">
      <c r="A5" s="117">
        <v>207</v>
      </c>
      <c r="B5" s="118" t="s">
        <v>428</v>
      </c>
      <c r="C5" s="119"/>
      <c r="D5" s="119"/>
      <c r="E5" s="119"/>
      <c r="F5" s="120"/>
      <c r="G5" s="120"/>
    </row>
    <row r="6" ht="30" customHeight="1" spans="1:7">
      <c r="A6" s="117">
        <v>20707</v>
      </c>
      <c r="B6" s="118" t="s">
        <v>1298</v>
      </c>
      <c r="C6" s="119"/>
      <c r="D6" s="119"/>
      <c r="E6" s="119"/>
      <c r="F6" s="120"/>
      <c r="G6" s="120"/>
    </row>
    <row r="7" ht="30" customHeight="1" spans="1:7">
      <c r="A7" s="117">
        <v>20709</v>
      </c>
      <c r="B7" s="121" t="s">
        <v>1299</v>
      </c>
      <c r="C7" s="106"/>
      <c r="D7" s="106"/>
      <c r="E7" s="106"/>
      <c r="F7" s="120"/>
      <c r="G7" s="120"/>
    </row>
    <row r="8" ht="30" customHeight="1" spans="1:7">
      <c r="A8" s="117">
        <v>20710</v>
      </c>
      <c r="B8" s="121" t="s">
        <v>1300</v>
      </c>
      <c r="C8" s="106"/>
      <c r="D8" s="106"/>
      <c r="E8" s="106"/>
      <c r="F8" s="120"/>
      <c r="G8" s="120"/>
    </row>
    <row r="9" ht="30" customHeight="1" spans="1:7">
      <c r="A9" s="117">
        <v>208</v>
      </c>
      <c r="B9" s="121" t="s">
        <v>470</v>
      </c>
      <c r="C9" s="106">
        <v>1000</v>
      </c>
      <c r="D9" s="106">
        <v>1159</v>
      </c>
      <c r="E9" s="106">
        <v>888</v>
      </c>
      <c r="F9" s="120">
        <f t="shared" ref="F9:F12" si="0">E9/D9</f>
        <v>0.766177739430544</v>
      </c>
      <c r="G9" s="120">
        <v>-0.129411764705882</v>
      </c>
    </row>
    <row r="10" ht="30" customHeight="1" spans="1:7">
      <c r="A10" s="117">
        <v>20822</v>
      </c>
      <c r="B10" s="121" t="s">
        <v>1302</v>
      </c>
      <c r="C10" s="106">
        <v>1000</v>
      </c>
      <c r="D10" s="106">
        <v>1159</v>
      </c>
      <c r="E10" s="106">
        <v>886</v>
      </c>
      <c r="F10" s="120">
        <f t="shared" si="0"/>
        <v>0.764452113891286</v>
      </c>
      <c r="G10" s="120">
        <v>-0.114885114885115</v>
      </c>
    </row>
    <row r="11" ht="30" customHeight="1" spans="1:7">
      <c r="A11" s="119">
        <v>2082201</v>
      </c>
      <c r="B11" s="118" t="s">
        <v>1351</v>
      </c>
      <c r="C11" s="122">
        <v>600</v>
      </c>
      <c r="D11" s="122">
        <v>659</v>
      </c>
      <c r="E11" s="122">
        <v>518</v>
      </c>
      <c r="F11" s="123">
        <f t="shared" si="0"/>
        <v>0.786039453717754</v>
      </c>
      <c r="G11" s="123">
        <v>-0.4825</v>
      </c>
    </row>
    <row r="12" ht="30" customHeight="1" spans="1:7">
      <c r="A12" s="119">
        <v>2082202</v>
      </c>
      <c r="B12" s="118" t="s">
        <v>1352</v>
      </c>
      <c r="C12" s="122">
        <v>400</v>
      </c>
      <c r="D12" s="122">
        <v>400</v>
      </c>
      <c r="E12" s="122">
        <v>368</v>
      </c>
      <c r="F12" s="123">
        <f t="shared" si="0"/>
        <v>0.92</v>
      </c>
      <c r="G12" s="123">
        <v>-0.212</v>
      </c>
    </row>
    <row r="13" ht="30" customHeight="1" spans="1:7">
      <c r="A13" s="117">
        <v>20823</v>
      </c>
      <c r="B13" s="121" t="s">
        <v>1303</v>
      </c>
      <c r="C13" s="106"/>
      <c r="D13" s="106"/>
      <c r="E13" s="106">
        <v>2</v>
      </c>
      <c r="F13" s="120"/>
      <c r="G13" s="120">
        <v>-0.894736842105263</v>
      </c>
    </row>
    <row r="14" ht="30" customHeight="1" spans="1:7">
      <c r="A14" s="119">
        <v>2082302</v>
      </c>
      <c r="B14" s="118" t="s">
        <v>1352</v>
      </c>
      <c r="C14" s="122"/>
      <c r="D14" s="124"/>
      <c r="E14" s="122">
        <v>2</v>
      </c>
      <c r="F14" s="123"/>
      <c r="G14" s="123">
        <v>-0.8947</v>
      </c>
    </row>
    <row r="15" ht="30" customHeight="1" spans="1:7">
      <c r="A15" s="117">
        <v>20829</v>
      </c>
      <c r="B15" s="121" t="s">
        <v>1304</v>
      </c>
      <c r="C15" s="106"/>
      <c r="D15" s="106"/>
      <c r="E15" s="106"/>
      <c r="F15" s="120"/>
      <c r="G15" s="120"/>
    </row>
    <row r="16" ht="30" customHeight="1" spans="1:7">
      <c r="A16" s="117">
        <v>211</v>
      </c>
      <c r="B16" s="121" t="s">
        <v>644</v>
      </c>
      <c r="C16" s="106"/>
      <c r="D16" s="106"/>
      <c r="E16" s="106"/>
      <c r="F16" s="120"/>
      <c r="G16" s="120"/>
    </row>
    <row r="17" ht="30" customHeight="1" spans="1:7">
      <c r="A17" s="117">
        <v>21160</v>
      </c>
      <c r="B17" s="121" t="s">
        <v>1306</v>
      </c>
      <c r="C17" s="106"/>
      <c r="D17" s="106"/>
      <c r="E17" s="106"/>
      <c r="F17" s="120"/>
      <c r="G17" s="120"/>
    </row>
    <row r="18" ht="30" customHeight="1" spans="1:7">
      <c r="A18" s="117">
        <v>21161</v>
      </c>
      <c r="B18" s="121" t="s">
        <v>1307</v>
      </c>
      <c r="C18" s="106"/>
      <c r="D18" s="106"/>
      <c r="E18" s="106"/>
      <c r="F18" s="120"/>
      <c r="G18" s="120"/>
    </row>
    <row r="19" ht="30" customHeight="1" spans="1:7">
      <c r="A19" s="117">
        <v>212</v>
      </c>
      <c r="B19" s="121" t="s">
        <v>713</v>
      </c>
      <c r="C19" s="106">
        <v>57000</v>
      </c>
      <c r="D19" s="106">
        <v>97000</v>
      </c>
      <c r="E19" s="106">
        <v>93229</v>
      </c>
      <c r="F19" s="120">
        <f t="shared" ref="F19:F26" si="1">E19/D19</f>
        <v>0.961123711340206</v>
      </c>
      <c r="G19" s="120">
        <v>0.434844170834936</v>
      </c>
    </row>
    <row r="20" ht="30" customHeight="1" spans="1:7">
      <c r="A20" s="117">
        <v>21208</v>
      </c>
      <c r="B20" s="121" t="s">
        <v>1309</v>
      </c>
      <c r="C20" s="106">
        <v>55975</v>
      </c>
      <c r="D20" s="106">
        <v>95975</v>
      </c>
      <c r="E20" s="106">
        <v>91977</v>
      </c>
      <c r="F20" s="120">
        <f t="shared" si="1"/>
        <v>0.958343318572545</v>
      </c>
      <c r="G20" s="120">
        <v>0.456646025687725</v>
      </c>
    </row>
    <row r="21" ht="30" customHeight="1" spans="1:7">
      <c r="A21" s="119">
        <v>2120801</v>
      </c>
      <c r="B21" s="118" t="s">
        <v>1353</v>
      </c>
      <c r="C21" s="122">
        <v>32000</v>
      </c>
      <c r="D21" s="124">
        <v>42000</v>
      </c>
      <c r="E21" s="122">
        <v>37365</v>
      </c>
      <c r="F21" s="123">
        <f t="shared" si="1"/>
        <v>0.889642857142857</v>
      </c>
      <c r="G21" s="123">
        <v>4.0303</v>
      </c>
    </row>
    <row r="22" ht="30" customHeight="1" spans="1:7">
      <c r="A22" s="119">
        <v>2120804</v>
      </c>
      <c r="B22" s="118" t="s">
        <v>1354</v>
      </c>
      <c r="C22" s="122">
        <v>1500</v>
      </c>
      <c r="D22" s="122">
        <v>1500</v>
      </c>
      <c r="E22" s="122">
        <v>1678</v>
      </c>
      <c r="F22" s="123">
        <f t="shared" si="1"/>
        <v>1.11866666666667</v>
      </c>
      <c r="G22" s="123">
        <v>-0.9572</v>
      </c>
    </row>
    <row r="23" ht="30" customHeight="1" spans="1:7">
      <c r="A23" s="119">
        <v>2120805</v>
      </c>
      <c r="B23" s="118" t="s">
        <v>1355</v>
      </c>
      <c r="C23" s="122">
        <v>1300</v>
      </c>
      <c r="D23" s="122">
        <v>1300</v>
      </c>
      <c r="E23" s="122">
        <v>1228</v>
      </c>
      <c r="F23" s="123">
        <f t="shared" si="1"/>
        <v>0.944615384615385</v>
      </c>
      <c r="G23" s="123">
        <v>-0.7939</v>
      </c>
    </row>
    <row r="24" ht="30" customHeight="1" spans="1:7">
      <c r="A24" s="119">
        <v>2120815</v>
      </c>
      <c r="B24" s="118" t="s">
        <v>1356</v>
      </c>
      <c r="C24" s="122">
        <v>8000</v>
      </c>
      <c r="D24" s="122">
        <v>8000</v>
      </c>
      <c r="E24" s="122">
        <v>9971</v>
      </c>
      <c r="F24" s="123">
        <f t="shared" si="1"/>
        <v>1.246375</v>
      </c>
      <c r="G24" s="123"/>
    </row>
    <row r="25" ht="30" customHeight="1" spans="1:7">
      <c r="A25" s="119">
        <v>2120816</v>
      </c>
      <c r="B25" s="118" t="s">
        <v>1357</v>
      </c>
      <c r="C25" s="122">
        <v>800</v>
      </c>
      <c r="D25" s="122">
        <v>800</v>
      </c>
      <c r="E25" s="122">
        <v>867</v>
      </c>
      <c r="F25" s="123">
        <f t="shared" si="1"/>
        <v>1.08375</v>
      </c>
      <c r="G25" s="123"/>
    </row>
    <row r="26" ht="30" customHeight="1" spans="1:7">
      <c r="A26" s="119">
        <v>2120899</v>
      </c>
      <c r="B26" s="118" t="s">
        <v>1358</v>
      </c>
      <c r="C26" s="122">
        <v>12375</v>
      </c>
      <c r="D26" s="124">
        <v>42375</v>
      </c>
      <c r="E26" s="122">
        <v>40868</v>
      </c>
      <c r="F26" s="123">
        <f t="shared" si="1"/>
        <v>0.964436578171091</v>
      </c>
      <c r="G26" s="123">
        <v>1.5729</v>
      </c>
    </row>
    <row r="27" ht="30" customHeight="1" spans="1:7">
      <c r="A27" s="117">
        <v>21210</v>
      </c>
      <c r="B27" s="121" t="s">
        <v>1310</v>
      </c>
      <c r="C27" s="106"/>
      <c r="D27" s="106"/>
      <c r="E27" s="106"/>
      <c r="F27" s="120"/>
      <c r="G27" s="120"/>
    </row>
    <row r="28" ht="30" customHeight="1" spans="1:7">
      <c r="A28" s="117">
        <v>21211</v>
      </c>
      <c r="B28" s="121" t="s">
        <v>1311</v>
      </c>
      <c r="C28" s="106"/>
      <c r="D28" s="106"/>
      <c r="E28" s="106"/>
      <c r="F28" s="120"/>
      <c r="G28" s="120"/>
    </row>
    <row r="29" ht="30" customHeight="1" spans="1:7">
      <c r="A29" s="117">
        <v>21213</v>
      </c>
      <c r="B29" s="121" t="s">
        <v>1312</v>
      </c>
      <c r="C29" s="106">
        <v>225</v>
      </c>
      <c r="D29" s="106">
        <v>225</v>
      </c>
      <c r="E29" s="106">
        <v>272</v>
      </c>
      <c r="F29" s="120">
        <f t="shared" ref="F29:F32" si="2">E29/D29</f>
        <v>1.20888888888889</v>
      </c>
      <c r="G29" s="120">
        <v>-0.643044619422572</v>
      </c>
    </row>
    <row r="30" ht="30" customHeight="1" spans="1:7">
      <c r="A30" s="119">
        <v>2121399</v>
      </c>
      <c r="B30" s="118" t="s">
        <v>1359</v>
      </c>
      <c r="C30" s="122">
        <v>225</v>
      </c>
      <c r="D30" s="124">
        <v>225</v>
      </c>
      <c r="E30" s="122">
        <v>272</v>
      </c>
      <c r="F30" s="123">
        <f t="shared" si="2"/>
        <v>1.20888888888889</v>
      </c>
      <c r="G30" s="123">
        <v>-0.0653</v>
      </c>
    </row>
    <row r="31" ht="30" customHeight="1" spans="1:7">
      <c r="A31" s="117">
        <v>21214</v>
      </c>
      <c r="B31" s="121" t="s">
        <v>1313</v>
      </c>
      <c r="C31" s="106">
        <v>800</v>
      </c>
      <c r="D31" s="106">
        <v>800</v>
      </c>
      <c r="E31" s="106">
        <v>980</v>
      </c>
      <c r="F31" s="120">
        <f t="shared" si="2"/>
        <v>1.225</v>
      </c>
      <c r="G31" s="120">
        <v>-0.0841121495327103</v>
      </c>
    </row>
    <row r="32" ht="30" customHeight="1" spans="1:7">
      <c r="A32" s="119">
        <v>2121401</v>
      </c>
      <c r="B32" s="118" t="s">
        <v>1360</v>
      </c>
      <c r="C32" s="122">
        <v>800</v>
      </c>
      <c r="D32" s="124">
        <v>800</v>
      </c>
      <c r="E32" s="122">
        <v>980</v>
      </c>
      <c r="F32" s="120">
        <f t="shared" si="2"/>
        <v>1.225</v>
      </c>
      <c r="G32" s="123">
        <v>-0.0841</v>
      </c>
    </row>
    <row r="33" ht="30" customHeight="1" spans="1:7">
      <c r="A33" s="117">
        <v>21215</v>
      </c>
      <c r="B33" s="121" t="s">
        <v>1314</v>
      </c>
      <c r="C33" s="106"/>
      <c r="D33" s="106"/>
      <c r="E33" s="106"/>
      <c r="F33" s="120"/>
      <c r="G33" s="120"/>
    </row>
    <row r="34" ht="30" customHeight="1" spans="1:7">
      <c r="A34" s="117">
        <v>21216</v>
      </c>
      <c r="B34" s="121" t="s">
        <v>1315</v>
      </c>
      <c r="C34" s="106"/>
      <c r="D34" s="106"/>
      <c r="E34" s="106"/>
      <c r="F34" s="120"/>
      <c r="G34" s="120"/>
    </row>
    <row r="35" ht="30" customHeight="1" spans="1:7">
      <c r="A35" s="117">
        <v>21217</v>
      </c>
      <c r="B35" s="121" t="s">
        <v>1316</v>
      </c>
      <c r="C35" s="106"/>
      <c r="D35" s="106"/>
      <c r="E35" s="106"/>
      <c r="F35" s="120"/>
      <c r="G35" s="120"/>
    </row>
    <row r="36" ht="30" customHeight="1" spans="1:7">
      <c r="A36" s="117">
        <v>21218</v>
      </c>
      <c r="B36" s="121" t="s">
        <v>1317</v>
      </c>
      <c r="C36" s="106"/>
      <c r="D36" s="106"/>
      <c r="E36" s="106"/>
      <c r="F36" s="120"/>
      <c r="G36" s="120"/>
    </row>
    <row r="37" ht="30" customHeight="1" spans="1:7">
      <c r="A37" s="117">
        <v>21219</v>
      </c>
      <c r="B37" s="121" t="s">
        <v>1318</v>
      </c>
      <c r="C37" s="106"/>
      <c r="D37" s="106"/>
      <c r="E37" s="106"/>
      <c r="F37" s="120"/>
      <c r="G37" s="120"/>
    </row>
    <row r="38" ht="30" customHeight="1" spans="1:7">
      <c r="A38" s="117">
        <v>213</v>
      </c>
      <c r="B38" s="121" t="s">
        <v>733</v>
      </c>
      <c r="C38" s="106"/>
      <c r="D38" s="106"/>
      <c r="E38" s="106"/>
      <c r="F38" s="120"/>
      <c r="G38" s="120"/>
    </row>
    <row r="39" ht="30" customHeight="1" spans="1:7">
      <c r="A39" s="117">
        <v>21366</v>
      </c>
      <c r="B39" s="121" t="s">
        <v>1320</v>
      </c>
      <c r="C39" s="106"/>
      <c r="D39" s="106"/>
      <c r="E39" s="106"/>
      <c r="F39" s="120"/>
      <c r="G39" s="120"/>
    </row>
    <row r="40" ht="30" customHeight="1" spans="1:7">
      <c r="A40" s="117">
        <v>21367</v>
      </c>
      <c r="B40" s="121" t="s">
        <v>1321</v>
      </c>
      <c r="C40" s="106"/>
      <c r="D40" s="106"/>
      <c r="E40" s="106"/>
      <c r="F40" s="120"/>
      <c r="G40" s="120"/>
    </row>
    <row r="41" ht="30" customHeight="1" spans="1:7">
      <c r="A41" s="117">
        <v>21369</v>
      </c>
      <c r="B41" s="121" t="s">
        <v>1322</v>
      </c>
      <c r="C41" s="106"/>
      <c r="D41" s="106"/>
      <c r="E41" s="106"/>
      <c r="F41" s="120"/>
      <c r="G41" s="120"/>
    </row>
    <row r="42" ht="30" customHeight="1" spans="1:7">
      <c r="A42" s="117">
        <v>21370</v>
      </c>
      <c r="B42" s="121" t="s">
        <v>1323</v>
      </c>
      <c r="C42" s="106"/>
      <c r="D42" s="106"/>
      <c r="E42" s="106"/>
      <c r="F42" s="120"/>
      <c r="G42" s="120"/>
    </row>
    <row r="43" ht="30" customHeight="1" spans="1:7">
      <c r="A43" s="117">
        <v>21371</v>
      </c>
      <c r="B43" s="121" t="s">
        <v>1324</v>
      </c>
      <c r="C43" s="106"/>
      <c r="D43" s="106"/>
      <c r="E43" s="106"/>
      <c r="F43" s="120"/>
      <c r="G43" s="120"/>
    </row>
    <row r="44" ht="30" customHeight="1" spans="1:7">
      <c r="A44" s="117">
        <v>214</v>
      </c>
      <c r="B44" s="121" t="s">
        <v>824</v>
      </c>
      <c r="C44" s="106"/>
      <c r="D44" s="106"/>
      <c r="E44" s="106"/>
      <c r="F44" s="120"/>
      <c r="G44" s="120"/>
    </row>
    <row r="45" ht="30" customHeight="1" spans="1:7">
      <c r="A45" s="117">
        <v>21460</v>
      </c>
      <c r="B45" s="121" t="s">
        <v>1326</v>
      </c>
      <c r="C45" s="106"/>
      <c r="D45" s="106"/>
      <c r="E45" s="106"/>
      <c r="F45" s="120"/>
      <c r="G45" s="120"/>
    </row>
    <row r="46" ht="30" customHeight="1" spans="1:7">
      <c r="A46" s="117">
        <v>21462</v>
      </c>
      <c r="B46" s="121" t="s">
        <v>1327</v>
      </c>
      <c r="C46" s="106"/>
      <c r="D46" s="106"/>
      <c r="E46" s="106"/>
      <c r="F46" s="120"/>
      <c r="G46" s="120"/>
    </row>
    <row r="47" ht="30" customHeight="1" spans="1:7">
      <c r="A47" s="117">
        <v>21464</v>
      </c>
      <c r="B47" s="121" t="s">
        <v>1329</v>
      </c>
      <c r="C47" s="106"/>
      <c r="D47" s="106"/>
      <c r="E47" s="106"/>
      <c r="F47" s="120"/>
      <c r="G47" s="120"/>
    </row>
    <row r="48" ht="30" customHeight="1" spans="1:7">
      <c r="A48" s="117">
        <v>21468</v>
      </c>
      <c r="B48" s="121" t="s">
        <v>1330</v>
      </c>
      <c r="C48" s="106"/>
      <c r="D48" s="106"/>
      <c r="E48" s="106"/>
      <c r="F48" s="120"/>
      <c r="G48" s="120"/>
    </row>
    <row r="49" ht="30" customHeight="1" spans="1:7">
      <c r="A49" s="117">
        <v>21469</v>
      </c>
      <c r="B49" s="121" t="s">
        <v>1331</v>
      </c>
      <c r="C49" s="106"/>
      <c r="D49" s="106"/>
      <c r="E49" s="106"/>
      <c r="F49" s="120"/>
      <c r="G49" s="120"/>
    </row>
    <row r="50" ht="30" customHeight="1" spans="1:7">
      <c r="A50" s="117">
        <v>21470</v>
      </c>
      <c r="B50" s="121" t="s">
        <v>1332</v>
      </c>
      <c r="C50" s="106"/>
      <c r="D50" s="106"/>
      <c r="E50" s="106"/>
      <c r="F50" s="120"/>
      <c r="G50" s="120"/>
    </row>
    <row r="51" ht="30" customHeight="1" spans="1:7">
      <c r="A51" s="117">
        <v>21471</v>
      </c>
      <c r="B51" s="121" t="s">
        <v>1333</v>
      </c>
      <c r="C51" s="106"/>
      <c r="D51" s="106"/>
      <c r="E51" s="106"/>
      <c r="F51" s="120"/>
      <c r="G51" s="120"/>
    </row>
    <row r="52" ht="30" customHeight="1" spans="1:7">
      <c r="A52" s="117">
        <v>21472</v>
      </c>
      <c r="B52" s="121" t="s">
        <v>1334</v>
      </c>
      <c r="C52" s="106"/>
      <c r="D52" s="106"/>
      <c r="E52" s="106"/>
      <c r="F52" s="120"/>
      <c r="G52" s="120"/>
    </row>
    <row r="53" ht="30" customHeight="1" spans="1:7">
      <c r="A53" s="117">
        <v>215</v>
      </c>
      <c r="B53" s="121" t="s">
        <v>869</v>
      </c>
      <c r="C53" s="106"/>
      <c r="D53" s="106"/>
      <c r="E53" s="106"/>
      <c r="F53" s="120"/>
      <c r="G53" s="120"/>
    </row>
    <row r="54" ht="27" customHeight="1" spans="1:7">
      <c r="A54" s="117">
        <v>21562</v>
      </c>
      <c r="B54" s="121" t="s">
        <v>1337</v>
      </c>
      <c r="C54" s="106"/>
      <c r="D54" s="106"/>
      <c r="E54" s="106"/>
      <c r="F54" s="120"/>
      <c r="G54" s="120"/>
    </row>
    <row r="55" ht="27" customHeight="1" spans="1:7">
      <c r="A55" s="117">
        <v>229</v>
      </c>
      <c r="B55" s="121" t="s">
        <v>1172</v>
      </c>
      <c r="C55" s="106">
        <v>1500</v>
      </c>
      <c r="D55" s="106">
        <v>60217</v>
      </c>
      <c r="E55" s="106">
        <v>58841</v>
      </c>
      <c r="F55" s="120">
        <f t="shared" ref="F55:F57" si="3">E55/D55</f>
        <v>0.977149309995516</v>
      </c>
      <c r="G55" s="120">
        <v>-0.310276517682362</v>
      </c>
    </row>
    <row r="56" ht="27" customHeight="1" spans="1:7">
      <c r="A56" s="117">
        <v>22904</v>
      </c>
      <c r="B56" s="121" t="s">
        <v>1339</v>
      </c>
      <c r="C56" s="106"/>
      <c r="D56" s="106">
        <v>57900</v>
      </c>
      <c r="E56" s="106">
        <v>57900</v>
      </c>
      <c r="F56" s="120">
        <f t="shared" si="3"/>
        <v>1</v>
      </c>
      <c r="G56" s="120">
        <v>-0.313981042654028</v>
      </c>
    </row>
    <row r="57" ht="27" customHeight="1" spans="1:7">
      <c r="A57" s="119">
        <v>2290402</v>
      </c>
      <c r="B57" s="118" t="s">
        <v>1361</v>
      </c>
      <c r="C57" s="124"/>
      <c r="D57" s="122">
        <v>57900</v>
      </c>
      <c r="E57" s="122">
        <v>57900</v>
      </c>
      <c r="F57" s="120">
        <f t="shared" si="3"/>
        <v>1</v>
      </c>
      <c r="G57" s="123">
        <v>-0.314</v>
      </c>
    </row>
    <row r="58" ht="27" customHeight="1" spans="1:7">
      <c r="A58" s="117">
        <v>22908</v>
      </c>
      <c r="B58" s="121" t="s">
        <v>1340</v>
      </c>
      <c r="C58" s="106"/>
      <c r="D58" s="106"/>
      <c r="E58" s="106"/>
      <c r="F58" s="120"/>
      <c r="G58" s="120"/>
    </row>
    <row r="59" ht="27" customHeight="1" spans="1:7">
      <c r="A59" s="117">
        <v>22960</v>
      </c>
      <c r="B59" s="121" t="s">
        <v>1341</v>
      </c>
      <c r="C59" s="106">
        <v>1500</v>
      </c>
      <c r="D59" s="106">
        <v>2317</v>
      </c>
      <c r="E59" s="106">
        <v>941</v>
      </c>
      <c r="F59" s="120">
        <f t="shared" ref="F59:F65" si="4">E59/D59</f>
        <v>0.406128614587829</v>
      </c>
      <c r="G59" s="120">
        <v>0.0329308452250274</v>
      </c>
    </row>
    <row r="60" ht="27" customHeight="1" spans="1:7">
      <c r="A60" s="119">
        <v>2296002</v>
      </c>
      <c r="B60" s="118" t="s">
        <v>1362</v>
      </c>
      <c r="C60" s="122">
        <v>300</v>
      </c>
      <c r="D60" s="50">
        <v>517</v>
      </c>
      <c r="E60" s="122">
        <v>282</v>
      </c>
      <c r="F60" s="120">
        <f t="shared" si="4"/>
        <v>0.545454545454545</v>
      </c>
      <c r="G60" s="123">
        <v>0.4462</v>
      </c>
    </row>
    <row r="61" ht="27" customHeight="1" spans="1:7">
      <c r="A61" s="119">
        <v>2296003</v>
      </c>
      <c r="B61" s="118" t="s">
        <v>1363</v>
      </c>
      <c r="C61" s="122">
        <v>500</v>
      </c>
      <c r="D61" s="50">
        <v>800</v>
      </c>
      <c r="E61" s="122">
        <v>438</v>
      </c>
      <c r="F61" s="120">
        <f t="shared" si="4"/>
        <v>0.5475</v>
      </c>
      <c r="G61" s="123">
        <v>-0.097</v>
      </c>
    </row>
    <row r="62" ht="27" customHeight="1" spans="1:7">
      <c r="A62" s="119">
        <v>2296004</v>
      </c>
      <c r="B62" s="118" t="s">
        <v>1364</v>
      </c>
      <c r="C62" s="122">
        <v>100</v>
      </c>
      <c r="D62" s="50">
        <v>100</v>
      </c>
      <c r="E62" s="122">
        <v>16</v>
      </c>
      <c r="F62" s="120">
        <f t="shared" si="4"/>
        <v>0.16</v>
      </c>
      <c r="G62" s="123">
        <v>-0.1579</v>
      </c>
    </row>
    <row r="63" ht="27" customHeight="1" spans="1:7">
      <c r="A63" s="119">
        <v>2296006</v>
      </c>
      <c r="B63" s="118" t="s">
        <v>1365</v>
      </c>
      <c r="C63" s="122">
        <v>100</v>
      </c>
      <c r="D63" s="50">
        <v>100</v>
      </c>
      <c r="E63" s="122">
        <v>44</v>
      </c>
      <c r="F63" s="120">
        <f t="shared" si="4"/>
        <v>0.44</v>
      </c>
      <c r="G63" s="123">
        <v>1.75</v>
      </c>
    </row>
    <row r="64" ht="27" customHeight="1" spans="1:7">
      <c r="A64" s="119">
        <v>2296013</v>
      </c>
      <c r="B64" s="118" t="s">
        <v>1366</v>
      </c>
      <c r="C64" s="122">
        <v>400</v>
      </c>
      <c r="D64" s="50">
        <v>400</v>
      </c>
      <c r="E64" s="122">
        <v>156</v>
      </c>
      <c r="F64" s="120">
        <f t="shared" si="4"/>
        <v>0.39</v>
      </c>
      <c r="G64" s="123">
        <v>0.0263</v>
      </c>
    </row>
    <row r="65" ht="27" customHeight="1" spans="1:7">
      <c r="A65" s="119">
        <v>2296099</v>
      </c>
      <c r="B65" s="118" t="s">
        <v>1367</v>
      </c>
      <c r="C65" s="122">
        <v>100</v>
      </c>
      <c r="D65" s="50">
        <v>400</v>
      </c>
      <c r="E65" s="122">
        <v>5</v>
      </c>
      <c r="F65" s="120">
        <f t="shared" si="4"/>
        <v>0.0125</v>
      </c>
      <c r="G65" s="123">
        <v>0.8864</v>
      </c>
    </row>
    <row r="66" ht="27" customHeight="1" spans="1:7">
      <c r="A66" s="117">
        <v>232</v>
      </c>
      <c r="B66" s="121" t="s">
        <v>1098</v>
      </c>
      <c r="C66" s="106"/>
      <c r="D66" s="106"/>
      <c r="E66" s="106">
        <v>8378</v>
      </c>
      <c r="F66" s="120"/>
      <c r="G66" s="120">
        <v>0.657696873763356</v>
      </c>
    </row>
    <row r="67" ht="27" customHeight="1" spans="1:7">
      <c r="A67" s="119">
        <v>2320411</v>
      </c>
      <c r="B67" s="118" t="s">
        <v>1368</v>
      </c>
      <c r="C67" s="122"/>
      <c r="D67" s="50"/>
      <c r="E67" s="122">
        <v>8378</v>
      </c>
      <c r="F67" s="123"/>
      <c r="G67" s="123">
        <v>0.6577</v>
      </c>
    </row>
    <row r="68" ht="27" customHeight="1" spans="1:7">
      <c r="A68" s="117">
        <v>233</v>
      </c>
      <c r="B68" s="121" t="s">
        <v>1110</v>
      </c>
      <c r="C68" s="106"/>
      <c r="D68" s="106"/>
      <c r="E68" s="106"/>
      <c r="F68" s="120"/>
      <c r="G68" s="120"/>
    </row>
    <row r="69" ht="27" customHeight="1" spans="1:7">
      <c r="A69" s="117">
        <v>234</v>
      </c>
      <c r="B69" s="121" t="s">
        <v>1369</v>
      </c>
      <c r="C69" s="106"/>
      <c r="D69" s="106"/>
      <c r="E69" s="106"/>
      <c r="F69" s="120"/>
      <c r="G69" s="120">
        <v>-1</v>
      </c>
    </row>
    <row r="70" ht="27" customHeight="1" spans="1:7">
      <c r="A70" s="125" t="s">
        <v>1370</v>
      </c>
      <c r="B70" s="126"/>
      <c r="C70" s="127">
        <v>81860</v>
      </c>
      <c r="D70" s="127">
        <v>158376</v>
      </c>
      <c r="E70" s="127">
        <v>161336</v>
      </c>
      <c r="F70" s="116">
        <f>E70/D70</f>
        <v>1.01868970045967</v>
      </c>
      <c r="G70" s="116">
        <v>0.0316656435440965</v>
      </c>
    </row>
  </sheetData>
  <mergeCells count="2">
    <mergeCell ref="B2:G2"/>
    <mergeCell ref="A70:B70"/>
  </mergeCells>
  <conditionalFormatting sqref="A70">
    <cfRule type="cellIs" dxfId="0" priority="1" stopIfTrue="1" operator="equal">
      <formula>0</formula>
    </cfRule>
  </conditionalFormatting>
  <pageMargins left="0.751388888888889" right="0.751388888888889" top="1" bottom="1" header="0" footer="0"/>
  <pageSetup paperSize="1" scale="95" fitToHeight="0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selection activeCell="C20" sqref="C20"/>
    </sheetView>
  </sheetViews>
  <sheetFormatPr defaultColWidth="9.125" defaultRowHeight="13.5" outlineLevelCol="5"/>
  <cols>
    <col min="1" max="1" width="36" style="16" customWidth="1"/>
    <col min="2" max="3" width="9.375" style="16" customWidth="1"/>
    <col min="4" max="4" width="9.375" style="91" customWidth="1"/>
    <col min="5" max="6" width="9.375" style="62" customWidth="1"/>
    <col min="7" max="236" width="9.125" style="16"/>
    <col min="237" max="237" width="29.625" style="16" customWidth="1"/>
    <col min="238" max="238" width="12.25" style="16" customWidth="1"/>
    <col min="239" max="239" width="12" style="16" customWidth="1"/>
    <col min="240" max="240" width="10.75" style="16" customWidth="1"/>
    <col min="241" max="241" width="19.125" style="16" customWidth="1"/>
    <col min="242" max="242" width="21.5" style="16" customWidth="1"/>
    <col min="243" max="492" width="9.125" style="16"/>
    <col min="493" max="493" width="29.625" style="16" customWidth="1"/>
    <col min="494" max="494" width="12.25" style="16" customWidth="1"/>
    <col min="495" max="495" width="12" style="16" customWidth="1"/>
    <col min="496" max="496" width="10.75" style="16" customWidth="1"/>
    <col min="497" max="497" width="19.125" style="16" customWidth="1"/>
    <col min="498" max="498" width="21.5" style="16" customWidth="1"/>
    <col min="499" max="748" width="9.125" style="16"/>
    <col min="749" max="749" width="29.625" style="16" customWidth="1"/>
    <col min="750" max="750" width="12.25" style="16" customWidth="1"/>
    <col min="751" max="751" width="12" style="16" customWidth="1"/>
    <col min="752" max="752" width="10.75" style="16" customWidth="1"/>
    <col min="753" max="753" width="19.125" style="16" customWidth="1"/>
    <col min="754" max="754" width="21.5" style="16" customWidth="1"/>
    <col min="755" max="1004" width="9.125" style="16"/>
    <col min="1005" max="1005" width="29.625" style="16" customWidth="1"/>
    <col min="1006" max="1006" width="12.25" style="16" customWidth="1"/>
    <col min="1007" max="1007" width="12" style="16" customWidth="1"/>
    <col min="1008" max="1008" width="10.75" style="16" customWidth="1"/>
    <col min="1009" max="1009" width="19.125" style="16" customWidth="1"/>
    <col min="1010" max="1010" width="21.5" style="16" customWidth="1"/>
    <col min="1011" max="1260" width="9.125" style="16"/>
    <col min="1261" max="1261" width="29.625" style="16" customWidth="1"/>
    <col min="1262" max="1262" width="12.25" style="16" customWidth="1"/>
    <col min="1263" max="1263" width="12" style="16" customWidth="1"/>
    <col min="1264" max="1264" width="10.75" style="16" customWidth="1"/>
    <col min="1265" max="1265" width="19.125" style="16" customWidth="1"/>
    <col min="1266" max="1266" width="21.5" style="16" customWidth="1"/>
    <col min="1267" max="1516" width="9.125" style="16"/>
    <col min="1517" max="1517" width="29.625" style="16" customWidth="1"/>
    <col min="1518" max="1518" width="12.25" style="16" customWidth="1"/>
    <col min="1519" max="1519" width="12" style="16" customWidth="1"/>
    <col min="1520" max="1520" width="10.75" style="16" customWidth="1"/>
    <col min="1521" max="1521" width="19.125" style="16" customWidth="1"/>
    <col min="1522" max="1522" width="21.5" style="16" customWidth="1"/>
    <col min="1523" max="1772" width="9.125" style="16"/>
    <col min="1773" max="1773" width="29.625" style="16" customWidth="1"/>
    <col min="1774" max="1774" width="12.25" style="16" customWidth="1"/>
    <col min="1775" max="1775" width="12" style="16" customWidth="1"/>
    <col min="1776" max="1776" width="10.75" style="16" customWidth="1"/>
    <col min="1777" max="1777" width="19.125" style="16" customWidth="1"/>
    <col min="1778" max="1778" width="21.5" style="16" customWidth="1"/>
    <col min="1779" max="2028" width="9.125" style="16"/>
    <col min="2029" max="2029" width="29.625" style="16" customWidth="1"/>
    <col min="2030" max="2030" width="12.25" style="16" customWidth="1"/>
    <col min="2031" max="2031" width="12" style="16" customWidth="1"/>
    <col min="2032" max="2032" width="10.75" style="16" customWidth="1"/>
    <col min="2033" max="2033" width="19.125" style="16" customWidth="1"/>
    <col min="2034" max="2034" width="21.5" style="16" customWidth="1"/>
    <col min="2035" max="2284" width="9.125" style="16"/>
    <col min="2285" max="2285" width="29.625" style="16" customWidth="1"/>
    <col min="2286" max="2286" width="12.25" style="16" customWidth="1"/>
    <col min="2287" max="2287" width="12" style="16" customWidth="1"/>
    <col min="2288" max="2288" width="10.75" style="16" customWidth="1"/>
    <col min="2289" max="2289" width="19.125" style="16" customWidth="1"/>
    <col min="2290" max="2290" width="21.5" style="16" customWidth="1"/>
    <col min="2291" max="2540" width="9.125" style="16"/>
    <col min="2541" max="2541" width="29.625" style="16" customWidth="1"/>
    <col min="2542" max="2542" width="12.25" style="16" customWidth="1"/>
    <col min="2543" max="2543" width="12" style="16" customWidth="1"/>
    <col min="2544" max="2544" width="10.75" style="16" customWidth="1"/>
    <col min="2545" max="2545" width="19.125" style="16" customWidth="1"/>
    <col min="2546" max="2546" width="21.5" style="16" customWidth="1"/>
    <col min="2547" max="2796" width="9.125" style="16"/>
    <col min="2797" max="2797" width="29.625" style="16" customWidth="1"/>
    <col min="2798" max="2798" width="12.25" style="16" customWidth="1"/>
    <col min="2799" max="2799" width="12" style="16" customWidth="1"/>
    <col min="2800" max="2800" width="10.75" style="16" customWidth="1"/>
    <col min="2801" max="2801" width="19.125" style="16" customWidth="1"/>
    <col min="2802" max="2802" width="21.5" style="16" customWidth="1"/>
    <col min="2803" max="3052" width="9.125" style="16"/>
    <col min="3053" max="3053" width="29.625" style="16" customWidth="1"/>
    <col min="3054" max="3054" width="12.25" style="16" customWidth="1"/>
    <col min="3055" max="3055" width="12" style="16" customWidth="1"/>
    <col min="3056" max="3056" width="10.75" style="16" customWidth="1"/>
    <col min="3057" max="3057" width="19.125" style="16" customWidth="1"/>
    <col min="3058" max="3058" width="21.5" style="16" customWidth="1"/>
    <col min="3059" max="3308" width="9.125" style="16"/>
    <col min="3309" max="3309" width="29.625" style="16" customWidth="1"/>
    <col min="3310" max="3310" width="12.25" style="16" customWidth="1"/>
    <col min="3311" max="3311" width="12" style="16" customWidth="1"/>
    <col min="3312" max="3312" width="10.75" style="16" customWidth="1"/>
    <col min="3313" max="3313" width="19.125" style="16" customWidth="1"/>
    <col min="3314" max="3314" width="21.5" style="16" customWidth="1"/>
    <col min="3315" max="3564" width="9.125" style="16"/>
    <col min="3565" max="3565" width="29.625" style="16" customWidth="1"/>
    <col min="3566" max="3566" width="12.25" style="16" customWidth="1"/>
    <col min="3567" max="3567" width="12" style="16" customWidth="1"/>
    <col min="3568" max="3568" width="10.75" style="16" customWidth="1"/>
    <col min="3569" max="3569" width="19.125" style="16" customWidth="1"/>
    <col min="3570" max="3570" width="21.5" style="16" customWidth="1"/>
    <col min="3571" max="3820" width="9.125" style="16"/>
    <col min="3821" max="3821" width="29.625" style="16" customWidth="1"/>
    <col min="3822" max="3822" width="12.25" style="16" customWidth="1"/>
    <col min="3823" max="3823" width="12" style="16" customWidth="1"/>
    <col min="3824" max="3824" width="10.75" style="16" customWidth="1"/>
    <col min="3825" max="3825" width="19.125" style="16" customWidth="1"/>
    <col min="3826" max="3826" width="21.5" style="16" customWidth="1"/>
    <col min="3827" max="4076" width="9.125" style="16"/>
    <col min="4077" max="4077" width="29.625" style="16" customWidth="1"/>
    <col min="4078" max="4078" width="12.25" style="16" customWidth="1"/>
    <col min="4079" max="4079" width="12" style="16" customWidth="1"/>
    <col min="4080" max="4080" width="10.75" style="16" customWidth="1"/>
    <col min="4081" max="4081" width="19.125" style="16" customWidth="1"/>
    <col min="4082" max="4082" width="21.5" style="16" customWidth="1"/>
    <col min="4083" max="4332" width="9.125" style="16"/>
    <col min="4333" max="4333" width="29.625" style="16" customWidth="1"/>
    <col min="4334" max="4334" width="12.25" style="16" customWidth="1"/>
    <col min="4335" max="4335" width="12" style="16" customWidth="1"/>
    <col min="4336" max="4336" width="10.75" style="16" customWidth="1"/>
    <col min="4337" max="4337" width="19.125" style="16" customWidth="1"/>
    <col min="4338" max="4338" width="21.5" style="16" customWidth="1"/>
    <col min="4339" max="4588" width="9.125" style="16"/>
    <col min="4589" max="4589" width="29.625" style="16" customWidth="1"/>
    <col min="4590" max="4590" width="12.25" style="16" customWidth="1"/>
    <col min="4591" max="4591" width="12" style="16" customWidth="1"/>
    <col min="4592" max="4592" width="10.75" style="16" customWidth="1"/>
    <col min="4593" max="4593" width="19.125" style="16" customWidth="1"/>
    <col min="4594" max="4594" width="21.5" style="16" customWidth="1"/>
    <col min="4595" max="4844" width="9.125" style="16"/>
    <col min="4845" max="4845" width="29.625" style="16" customWidth="1"/>
    <col min="4846" max="4846" width="12.25" style="16" customWidth="1"/>
    <col min="4847" max="4847" width="12" style="16" customWidth="1"/>
    <col min="4848" max="4848" width="10.75" style="16" customWidth="1"/>
    <col min="4849" max="4849" width="19.125" style="16" customWidth="1"/>
    <col min="4850" max="4850" width="21.5" style="16" customWidth="1"/>
    <col min="4851" max="5100" width="9.125" style="16"/>
    <col min="5101" max="5101" width="29.625" style="16" customWidth="1"/>
    <col min="5102" max="5102" width="12.25" style="16" customWidth="1"/>
    <col min="5103" max="5103" width="12" style="16" customWidth="1"/>
    <col min="5104" max="5104" width="10.75" style="16" customWidth="1"/>
    <col min="5105" max="5105" width="19.125" style="16" customWidth="1"/>
    <col min="5106" max="5106" width="21.5" style="16" customWidth="1"/>
    <col min="5107" max="5356" width="9.125" style="16"/>
    <col min="5357" max="5357" width="29.625" style="16" customWidth="1"/>
    <col min="5358" max="5358" width="12.25" style="16" customWidth="1"/>
    <col min="5359" max="5359" width="12" style="16" customWidth="1"/>
    <col min="5360" max="5360" width="10.75" style="16" customWidth="1"/>
    <col min="5361" max="5361" width="19.125" style="16" customWidth="1"/>
    <col min="5362" max="5362" width="21.5" style="16" customWidth="1"/>
    <col min="5363" max="5612" width="9.125" style="16"/>
    <col min="5613" max="5613" width="29.625" style="16" customWidth="1"/>
    <col min="5614" max="5614" width="12.25" style="16" customWidth="1"/>
    <col min="5615" max="5615" width="12" style="16" customWidth="1"/>
    <col min="5616" max="5616" width="10.75" style="16" customWidth="1"/>
    <col min="5617" max="5617" width="19.125" style="16" customWidth="1"/>
    <col min="5618" max="5618" width="21.5" style="16" customWidth="1"/>
    <col min="5619" max="5868" width="9.125" style="16"/>
    <col min="5869" max="5869" width="29.625" style="16" customWidth="1"/>
    <col min="5870" max="5870" width="12.25" style="16" customWidth="1"/>
    <col min="5871" max="5871" width="12" style="16" customWidth="1"/>
    <col min="5872" max="5872" width="10.75" style="16" customWidth="1"/>
    <col min="5873" max="5873" width="19.125" style="16" customWidth="1"/>
    <col min="5874" max="5874" width="21.5" style="16" customWidth="1"/>
    <col min="5875" max="6124" width="9.125" style="16"/>
    <col min="6125" max="6125" width="29.625" style="16" customWidth="1"/>
    <col min="6126" max="6126" width="12.25" style="16" customWidth="1"/>
    <col min="6127" max="6127" width="12" style="16" customWidth="1"/>
    <col min="6128" max="6128" width="10.75" style="16" customWidth="1"/>
    <col min="6129" max="6129" width="19.125" style="16" customWidth="1"/>
    <col min="6130" max="6130" width="21.5" style="16" customWidth="1"/>
    <col min="6131" max="6380" width="9.125" style="16"/>
    <col min="6381" max="6381" width="29.625" style="16" customWidth="1"/>
    <col min="6382" max="6382" width="12.25" style="16" customWidth="1"/>
    <col min="6383" max="6383" width="12" style="16" customWidth="1"/>
    <col min="6384" max="6384" width="10.75" style="16" customWidth="1"/>
    <col min="6385" max="6385" width="19.125" style="16" customWidth="1"/>
    <col min="6386" max="6386" width="21.5" style="16" customWidth="1"/>
    <col min="6387" max="6636" width="9.125" style="16"/>
    <col min="6637" max="6637" width="29.625" style="16" customWidth="1"/>
    <col min="6638" max="6638" width="12.25" style="16" customWidth="1"/>
    <col min="6639" max="6639" width="12" style="16" customWidth="1"/>
    <col min="6640" max="6640" width="10.75" style="16" customWidth="1"/>
    <col min="6641" max="6641" width="19.125" style="16" customWidth="1"/>
    <col min="6642" max="6642" width="21.5" style="16" customWidth="1"/>
    <col min="6643" max="6892" width="9.125" style="16"/>
    <col min="6893" max="6893" width="29.625" style="16" customWidth="1"/>
    <col min="6894" max="6894" width="12.25" style="16" customWidth="1"/>
    <col min="6895" max="6895" width="12" style="16" customWidth="1"/>
    <col min="6896" max="6896" width="10.75" style="16" customWidth="1"/>
    <col min="6897" max="6897" width="19.125" style="16" customWidth="1"/>
    <col min="6898" max="6898" width="21.5" style="16" customWidth="1"/>
    <col min="6899" max="7148" width="9.125" style="16"/>
    <col min="7149" max="7149" width="29.625" style="16" customWidth="1"/>
    <col min="7150" max="7150" width="12.25" style="16" customWidth="1"/>
    <col min="7151" max="7151" width="12" style="16" customWidth="1"/>
    <col min="7152" max="7152" width="10.75" style="16" customWidth="1"/>
    <col min="7153" max="7153" width="19.125" style="16" customWidth="1"/>
    <col min="7154" max="7154" width="21.5" style="16" customWidth="1"/>
    <col min="7155" max="7404" width="9.125" style="16"/>
    <col min="7405" max="7405" width="29.625" style="16" customWidth="1"/>
    <col min="7406" max="7406" width="12.25" style="16" customWidth="1"/>
    <col min="7407" max="7407" width="12" style="16" customWidth="1"/>
    <col min="7408" max="7408" width="10.75" style="16" customWidth="1"/>
    <col min="7409" max="7409" width="19.125" style="16" customWidth="1"/>
    <col min="7410" max="7410" width="21.5" style="16" customWidth="1"/>
    <col min="7411" max="7660" width="9.125" style="16"/>
    <col min="7661" max="7661" width="29.625" style="16" customWidth="1"/>
    <col min="7662" max="7662" width="12.25" style="16" customWidth="1"/>
    <col min="7663" max="7663" width="12" style="16" customWidth="1"/>
    <col min="7664" max="7664" width="10.75" style="16" customWidth="1"/>
    <col min="7665" max="7665" width="19.125" style="16" customWidth="1"/>
    <col min="7666" max="7666" width="21.5" style="16" customWidth="1"/>
    <col min="7667" max="7916" width="9.125" style="16"/>
    <col min="7917" max="7917" width="29.625" style="16" customWidth="1"/>
    <col min="7918" max="7918" width="12.25" style="16" customWidth="1"/>
    <col min="7919" max="7919" width="12" style="16" customWidth="1"/>
    <col min="7920" max="7920" width="10.75" style="16" customWidth="1"/>
    <col min="7921" max="7921" width="19.125" style="16" customWidth="1"/>
    <col min="7922" max="7922" width="21.5" style="16" customWidth="1"/>
    <col min="7923" max="8172" width="9.125" style="16"/>
    <col min="8173" max="8173" width="29.625" style="16" customWidth="1"/>
    <col min="8174" max="8174" width="12.25" style="16" customWidth="1"/>
    <col min="8175" max="8175" width="12" style="16" customWidth="1"/>
    <col min="8176" max="8176" width="10.75" style="16" customWidth="1"/>
    <col min="8177" max="8177" width="19.125" style="16" customWidth="1"/>
    <col min="8178" max="8178" width="21.5" style="16" customWidth="1"/>
    <col min="8179" max="8428" width="9.125" style="16"/>
    <col min="8429" max="8429" width="29.625" style="16" customWidth="1"/>
    <col min="8430" max="8430" width="12.25" style="16" customWidth="1"/>
    <col min="8431" max="8431" width="12" style="16" customWidth="1"/>
    <col min="8432" max="8432" width="10.75" style="16" customWidth="1"/>
    <col min="8433" max="8433" width="19.125" style="16" customWidth="1"/>
    <col min="8434" max="8434" width="21.5" style="16" customWidth="1"/>
    <col min="8435" max="8684" width="9.125" style="16"/>
    <col min="8685" max="8685" width="29.625" style="16" customWidth="1"/>
    <col min="8686" max="8686" width="12.25" style="16" customWidth="1"/>
    <col min="8687" max="8687" width="12" style="16" customWidth="1"/>
    <col min="8688" max="8688" width="10.75" style="16" customWidth="1"/>
    <col min="8689" max="8689" width="19.125" style="16" customWidth="1"/>
    <col min="8690" max="8690" width="21.5" style="16" customWidth="1"/>
    <col min="8691" max="8940" width="9.125" style="16"/>
    <col min="8941" max="8941" width="29.625" style="16" customWidth="1"/>
    <col min="8942" max="8942" width="12.25" style="16" customWidth="1"/>
    <col min="8943" max="8943" width="12" style="16" customWidth="1"/>
    <col min="8944" max="8944" width="10.75" style="16" customWidth="1"/>
    <col min="8945" max="8945" width="19.125" style="16" customWidth="1"/>
    <col min="8946" max="8946" width="21.5" style="16" customWidth="1"/>
    <col min="8947" max="9196" width="9.125" style="16"/>
    <col min="9197" max="9197" width="29.625" style="16" customWidth="1"/>
    <col min="9198" max="9198" width="12.25" style="16" customWidth="1"/>
    <col min="9199" max="9199" width="12" style="16" customWidth="1"/>
    <col min="9200" max="9200" width="10.75" style="16" customWidth="1"/>
    <col min="9201" max="9201" width="19.125" style="16" customWidth="1"/>
    <col min="9202" max="9202" width="21.5" style="16" customWidth="1"/>
    <col min="9203" max="9452" width="9.125" style="16"/>
    <col min="9453" max="9453" width="29.625" style="16" customWidth="1"/>
    <col min="9454" max="9454" width="12.25" style="16" customWidth="1"/>
    <col min="9455" max="9455" width="12" style="16" customWidth="1"/>
    <col min="9456" max="9456" width="10.75" style="16" customWidth="1"/>
    <col min="9457" max="9457" width="19.125" style="16" customWidth="1"/>
    <col min="9458" max="9458" width="21.5" style="16" customWidth="1"/>
    <col min="9459" max="9708" width="9.125" style="16"/>
    <col min="9709" max="9709" width="29.625" style="16" customWidth="1"/>
    <col min="9710" max="9710" width="12.25" style="16" customWidth="1"/>
    <col min="9711" max="9711" width="12" style="16" customWidth="1"/>
    <col min="9712" max="9712" width="10.75" style="16" customWidth="1"/>
    <col min="9713" max="9713" width="19.125" style="16" customWidth="1"/>
    <col min="9714" max="9714" width="21.5" style="16" customWidth="1"/>
    <col min="9715" max="9964" width="9.125" style="16"/>
    <col min="9965" max="9965" width="29.625" style="16" customWidth="1"/>
    <col min="9966" max="9966" width="12.25" style="16" customWidth="1"/>
    <col min="9967" max="9967" width="12" style="16" customWidth="1"/>
    <col min="9968" max="9968" width="10.75" style="16" customWidth="1"/>
    <col min="9969" max="9969" width="19.125" style="16" customWidth="1"/>
    <col min="9970" max="9970" width="21.5" style="16" customWidth="1"/>
    <col min="9971" max="10220" width="9.125" style="16"/>
    <col min="10221" max="10221" width="29.625" style="16" customWidth="1"/>
    <col min="10222" max="10222" width="12.25" style="16" customWidth="1"/>
    <col min="10223" max="10223" width="12" style="16" customWidth="1"/>
    <col min="10224" max="10224" width="10.75" style="16" customWidth="1"/>
    <col min="10225" max="10225" width="19.125" style="16" customWidth="1"/>
    <col min="10226" max="10226" width="21.5" style="16" customWidth="1"/>
    <col min="10227" max="10476" width="9.125" style="16"/>
    <col min="10477" max="10477" width="29.625" style="16" customWidth="1"/>
    <col min="10478" max="10478" width="12.25" style="16" customWidth="1"/>
    <col min="10479" max="10479" width="12" style="16" customWidth="1"/>
    <col min="10480" max="10480" width="10.75" style="16" customWidth="1"/>
    <col min="10481" max="10481" width="19.125" style="16" customWidth="1"/>
    <col min="10482" max="10482" width="21.5" style="16" customWidth="1"/>
    <col min="10483" max="10732" width="9.125" style="16"/>
    <col min="10733" max="10733" width="29.625" style="16" customWidth="1"/>
    <col min="10734" max="10734" width="12.25" style="16" customWidth="1"/>
    <col min="10735" max="10735" width="12" style="16" customWidth="1"/>
    <col min="10736" max="10736" width="10.75" style="16" customWidth="1"/>
    <col min="10737" max="10737" width="19.125" style="16" customWidth="1"/>
    <col min="10738" max="10738" width="21.5" style="16" customWidth="1"/>
    <col min="10739" max="10988" width="9.125" style="16"/>
    <col min="10989" max="10989" width="29.625" style="16" customWidth="1"/>
    <col min="10990" max="10990" width="12.25" style="16" customWidth="1"/>
    <col min="10991" max="10991" width="12" style="16" customWidth="1"/>
    <col min="10992" max="10992" width="10.75" style="16" customWidth="1"/>
    <col min="10993" max="10993" width="19.125" style="16" customWidth="1"/>
    <col min="10994" max="10994" width="21.5" style="16" customWidth="1"/>
    <col min="10995" max="11244" width="9.125" style="16"/>
    <col min="11245" max="11245" width="29.625" style="16" customWidth="1"/>
    <col min="11246" max="11246" width="12.25" style="16" customWidth="1"/>
    <col min="11247" max="11247" width="12" style="16" customWidth="1"/>
    <col min="11248" max="11248" width="10.75" style="16" customWidth="1"/>
    <col min="11249" max="11249" width="19.125" style="16" customWidth="1"/>
    <col min="11250" max="11250" width="21.5" style="16" customWidth="1"/>
    <col min="11251" max="11500" width="9.125" style="16"/>
    <col min="11501" max="11501" width="29.625" style="16" customWidth="1"/>
    <col min="11502" max="11502" width="12.25" style="16" customWidth="1"/>
    <col min="11503" max="11503" width="12" style="16" customWidth="1"/>
    <col min="11504" max="11504" width="10.75" style="16" customWidth="1"/>
    <col min="11505" max="11505" width="19.125" style="16" customWidth="1"/>
    <col min="11506" max="11506" width="21.5" style="16" customWidth="1"/>
    <col min="11507" max="11756" width="9.125" style="16"/>
    <col min="11757" max="11757" width="29.625" style="16" customWidth="1"/>
    <col min="11758" max="11758" width="12.25" style="16" customWidth="1"/>
    <col min="11759" max="11759" width="12" style="16" customWidth="1"/>
    <col min="11760" max="11760" width="10.75" style="16" customWidth="1"/>
    <col min="11761" max="11761" width="19.125" style="16" customWidth="1"/>
    <col min="11762" max="11762" width="21.5" style="16" customWidth="1"/>
    <col min="11763" max="12012" width="9.125" style="16"/>
    <col min="12013" max="12013" width="29.625" style="16" customWidth="1"/>
    <col min="12014" max="12014" width="12.25" style="16" customWidth="1"/>
    <col min="12015" max="12015" width="12" style="16" customWidth="1"/>
    <col min="12016" max="12016" width="10.75" style="16" customWidth="1"/>
    <col min="12017" max="12017" width="19.125" style="16" customWidth="1"/>
    <col min="12018" max="12018" width="21.5" style="16" customWidth="1"/>
    <col min="12019" max="12268" width="9.125" style="16"/>
    <col min="12269" max="12269" width="29.625" style="16" customWidth="1"/>
    <col min="12270" max="12270" width="12.25" style="16" customWidth="1"/>
    <col min="12271" max="12271" width="12" style="16" customWidth="1"/>
    <col min="12272" max="12272" width="10.75" style="16" customWidth="1"/>
    <col min="12273" max="12273" width="19.125" style="16" customWidth="1"/>
    <col min="12274" max="12274" width="21.5" style="16" customWidth="1"/>
    <col min="12275" max="12524" width="9.125" style="16"/>
    <col min="12525" max="12525" width="29.625" style="16" customWidth="1"/>
    <col min="12526" max="12526" width="12.25" style="16" customWidth="1"/>
    <col min="12527" max="12527" width="12" style="16" customWidth="1"/>
    <col min="12528" max="12528" width="10.75" style="16" customWidth="1"/>
    <col min="12529" max="12529" width="19.125" style="16" customWidth="1"/>
    <col min="12530" max="12530" width="21.5" style="16" customWidth="1"/>
    <col min="12531" max="12780" width="9.125" style="16"/>
    <col min="12781" max="12781" width="29.625" style="16" customWidth="1"/>
    <col min="12782" max="12782" width="12.25" style="16" customWidth="1"/>
    <col min="12783" max="12783" width="12" style="16" customWidth="1"/>
    <col min="12784" max="12784" width="10.75" style="16" customWidth="1"/>
    <col min="12785" max="12785" width="19.125" style="16" customWidth="1"/>
    <col min="12786" max="12786" width="21.5" style="16" customWidth="1"/>
    <col min="12787" max="13036" width="9.125" style="16"/>
    <col min="13037" max="13037" width="29.625" style="16" customWidth="1"/>
    <col min="13038" max="13038" width="12.25" style="16" customWidth="1"/>
    <col min="13039" max="13039" width="12" style="16" customWidth="1"/>
    <col min="13040" max="13040" width="10.75" style="16" customWidth="1"/>
    <col min="13041" max="13041" width="19.125" style="16" customWidth="1"/>
    <col min="13042" max="13042" width="21.5" style="16" customWidth="1"/>
    <col min="13043" max="13292" width="9.125" style="16"/>
    <col min="13293" max="13293" width="29.625" style="16" customWidth="1"/>
    <col min="13294" max="13294" width="12.25" style="16" customWidth="1"/>
    <col min="13295" max="13295" width="12" style="16" customWidth="1"/>
    <col min="13296" max="13296" width="10.75" style="16" customWidth="1"/>
    <col min="13297" max="13297" width="19.125" style="16" customWidth="1"/>
    <col min="13298" max="13298" width="21.5" style="16" customWidth="1"/>
    <col min="13299" max="13548" width="9.125" style="16"/>
    <col min="13549" max="13549" width="29.625" style="16" customWidth="1"/>
    <col min="13550" max="13550" width="12.25" style="16" customWidth="1"/>
    <col min="13551" max="13551" width="12" style="16" customWidth="1"/>
    <col min="13552" max="13552" width="10.75" style="16" customWidth="1"/>
    <col min="13553" max="13553" width="19.125" style="16" customWidth="1"/>
    <col min="13554" max="13554" width="21.5" style="16" customWidth="1"/>
    <col min="13555" max="13804" width="9.125" style="16"/>
    <col min="13805" max="13805" width="29.625" style="16" customWidth="1"/>
    <col min="13806" max="13806" width="12.25" style="16" customWidth="1"/>
    <col min="13807" max="13807" width="12" style="16" customWidth="1"/>
    <col min="13808" max="13808" width="10.75" style="16" customWidth="1"/>
    <col min="13809" max="13809" width="19.125" style="16" customWidth="1"/>
    <col min="13810" max="13810" width="21.5" style="16" customWidth="1"/>
    <col min="13811" max="14060" width="9.125" style="16"/>
    <col min="14061" max="14061" width="29.625" style="16" customWidth="1"/>
    <col min="14062" max="14062" width="12.25" style="16" customWidth="1"/>
    <col min="14063" max="14063" width="12" style="16" customWidth="1"/>
    <col min="14064" max="14064" width="10.75" style="16" customWidth="1"/>
    <col min="14065" max="14065" width="19.125" style="16" customWidth="1"/>
    <col min="14066" max="14066" width="21.5" style="16" customWidth="1"/>
    <col min="14067" max="14316" width="9.125" style="16"/>
    <col min="14317" max="14317" width="29.625" style="16" customWidth="1"/>
    <col min="14318" max="14318" width="12.25" style="16" customWidth="1"/>
    <col min="14319" max="14319" width="12" style="16" customWidth="1"/>
    <col min="14320" max="14320" width="10.75" style="16" customWidth="1"/>
    <col min="14321" max="14321" width="19.125" style="16" customWidth="1"/>
    <col min="14322" max="14322" width="21.5" style="16" customWidth="1"/>
    <col min="14323" max="14572" width="9.125" style="16"/>
    <col min="14573" max="14573" width="29.625" style="16" customWidth="1"/>
    <col min="14574" max="14574" width="12.25" style="16" customWidth="1"/>
    <col min="14575" max="14575" width="12" style="16" customWidth="1"/>
    <col min="14576" max="14576" width="10.75" style="16" customWidth="1"/>
    <col min="14577" max="14577" width="19.125" style="16" customWidth="1"/>
    <col min="14578" max="14578" width="21.5" style="16" customWidth="1"/>
    <col min="14579" max="14828" width="9.125" style="16"/>
    <col min="14829" max="14829" width="29.625" style="16" customWidth="1"/>
    <col min="14830" max="14830" width="12.25" style="16" customWidth="1"/>
    <col min="14831" max="14831" width="12" style="16" customWidth="1"/>
    <col min="14832" max="14832" width="10.75" style="16" customWidth="1"/>
    <col min="14833" max="14833" width="19.125" style="16" customWidth="1"/>
    <col min="14834" max="14834" width="21.5" style="16" customWidth="1"/>
    <col min="14835" max="15084" width="9.125" style="16"/>
    <col min="15085" max="15085" width="29.625" style="16" customWidth="1"/>
    <col min="15086" max="15086" width="12.25" style="16" customWidth="1"/>
    <col min="15087" max="15087" width="12" style="16" customWidth="1"/>
    <col min="15088" max="15088" width="10.75" style="16" customWidth="1"/>
    <col min="15089" max="15089" width="19.125" style="16" customWidth="1"/>
    <col min="15090" max="15090" width="21.5" style="16" customWidth="1"/>
    <col min="15091" max="15340" width="9.125" style="16"/>
    <col min="15341" max="15341" width="29.625" style="16" customWidth="1"/>
    <col min="15342" max="15342" width="12.25" style="16" customWidth="1"/>
    <col min="15343" max="15343" width="12" style="16" customWidth="1"/>
    <col min="15344" max="15344" width="10.75" style="16" customWidth="1"/>
    <col min="15345" max="15345" width="19.125" style="16" customWidth="1"/>
    <col min="15346" max="15346" width="21.5" style="16" customWidth="1"/>
    <col min="15347" max="15596" width="9.125" style="16"/>
    <col min="15597" max="15597" width="29.625" style="16" customWidth="1"/>
    <col min="15598" max="15598" width="12.25" style="16" customWidth="1"/>
    <col min="15599" max="15599" width="12" style="16" customWidth="1"/>
    <col min="15600" max="15600" width="10.75" style="16" customWidth="1"/>
    <col min="15601" max="15601" width="19.125" style="16" customWidth="1"/>
    <col min="15602" max="15602" width="21.5" style="16" customWidth="1"/>
    <col min="15603" max="15852" width="9.125" style="16"/>
    <col min="15853" max="15853" width="29.625" style="16" customWidth="1"/>
    <col min="15854" max="15854" width="12.25" style="16" customWidth="1"/>
    <col min="15855" max="15855" width="12" style="16" customWidth="1"/>
    <col min="15856" max="15856" width="10.75" style="16" customWidth="1"/>
    <col min="15857" max="15857" width="19.125" style="16" customWidth="1"/>
    <col min="15858" max="15858" width="21.5" style="16" customWidth="1"/>
    <col min="15859" max="16108" width="9.125" style="16"/>
    <col min="16109" max="16109" width="29.625" style="16" customWidth="1"/>
    <col min="16110" max="16110" width="12.25" style="16" customWidth="1"/>
    <col min="16111" max="16111" width="12" style="16" customWidth="1"/>
    <col min="16112" max="16112" width="10.75" style="16" customWidth="1"/>
    <col min="16113" max="16113" width="19.125" style="16" customWidth="1"/>
    <col min="16114" max="16114" width="21.5" style="16" customWidth="1"/>
    <col min="16115" max="16363" width="9.125" style="16"/>
  </cols>
  <sheetData>
    <row r="1" ht="19.5" customHeight="1" spans="1:1">
      <c r="A1" s="17" t="s">
        <v>1371</v>
      </c>
    </row>
    <row r="2" ht="33" customHeight="1" spans="1:6">
      <c r="A2" s="92" t="s">
        <v>1372</v>
      </c>
      <c r="B2" s="92"/>
      <c r="C2" s="92"/>
      <c r="D2" s="93"/>
      <c r="E2" s="94"/>
      <c r="F2" s="94"/>
    </row>
    <row r="3" ht="19.5" customHeight="1" spans="1:6">
      <c r="A3" s="95"/>
      <c r="B3" s="22"/>
      <c r="C3" s="23" t="s">
        <v>1373</v>
      </c>
      <c r="E3" s="65"/>
      <c r="F3" s="66" t="s">
        <v>1374</v>
      </c>
    </row>
    <row r="4" ht="36" customHeight="1" spans="1:6">
      <c r="A4" s="96" t="s">
        <v>1375</v>
      </c>
      <c r="B4" s="28" t="s">
        <v>1376</v>
      </c>
      <c r="C4" s="28" t="s">
        <v>1377</v>
      </c>
      <c r="D4" s="52" t="s">
        <v>26</v>
      </c>
      <c r="E4" s="47" t="s">
        <v>1378</v>
      </c>
      <c r="F4" s="47" t="s">
        <v>1379</v>
      </c>
    </row>
    <row r="5" ht="30" customHeight="1" spans="1:6">
      <c r="A5" s="97" t="s">
        <v>1380</v>
      </c>
      <c r="B5" s="98"/>
      <c r="C5" s="98"/>
      <c r="D5" s="99"/>
      <c r="E5" s="100"/>
      <c r="F5" s="100"/>
    </row>
    <row r="6" ht="30" customHeight="1" spans="1:6">
      <c r="A6" s="97" t="s">
        <v>1381</v>
      </c>
      <c r="B6" s="98"/>
      <c r="C6" s="98"/>
      <c r="D6" s="99">
        <v>36</v>
      </c>
      <c r="E6" s="100"/>
      <c r="F6" s="100">
        <v>-4</v>
      </c>
    </row>
    <row r="7" ht="30" customHeight="1" spans="1:6">
      <c r="A7" s="97" t="s">
        <v>1382</v>
      </c>
      <c r="B7" s="98"/>
      <c r="C7" s="98"/>
      <c r="D7" s="99"/>
      <c r="E7" s="100"/>
      <c r="F7" s="100"/>
    </row>
    <row r="8" ht="30" customHeight="1" spans="1:6">
      <c r="A8" s="97" t="s">
        <v>1383</v>
      </c>
      <c r="B8" s="98">
        <v>1000</v>
      </c>
      <c r="C8" s="98">
        <v>1159</v>
      </c>
      <c r="D8" s="99">
        <v>1159</v>
      </c>
      <c r="E8" s="100">
        <f>D8/C8</f>
        <v>1</v>
      </c>
      <c r="F8" s="100">
        <v>0.104861773117255</v>
      </c>
    </row>
    <row r="9" ht="30" customHeight="1" spans="1:6">
      <c r="A9" s="97" t="s">
        <v>1384</v>
      </c>
      <c r="B9" s="98"/>
      <c r="C9" s="98"/>
      <c r="D9" s="99"/>
      <c r="E9" s="100"/>
      <c r="F9" s="100"/>
    </row>
    <row r="10" ht="30" customHeight="1" spans="1:6">
      <c r="A10" s="97" t="s">
        <v>1385</v>
      </c>
      <c r="B10" s="98"/>
      <c r="C10" s="98"/>
      <c r="D10" s="99"/>
      <c r="E10" s="100"/>
      <c r="F10" s="100"/>
    </row>
    <row r="11" ht="30" customHeight="1" spans="1:6">
      <c r="A11" s="97" t="s">
        <v>1386</v>
      </c>
      <c r="B11" s="98"/>
      <c r="C11" s="98"/>
      <c r="D11" s="99"/>
      <c r="E11" s="100"/>
      <c r="F11" s="100"/>
    </row>
    <row r="12" ht="30" customHeight="1" spans="1:6">
      <c r="A12" s="97" t="s">
        <v>1387</v>
      </c>
      <c r="B12" s="98"/>
      <c r="C12" s="98"/>
      <c r="D12" s="99"/>
      <c r="E12" s="100"/>
      <c r="F12" s="100">
        <v>-1</v>
      </c>
    </row>
    <row r="13" ht="30" customHeight="1" spans="1:6">
      <c r="A13" s="97" t="s">
        <v>1388</v>
      </c>
      <c r="B13" s="98"/>
      <c r="C13" s="98"/>
      <c r="D13" s="99"/>
      <c r="E13" s="100"/>
      <c r="F13" s="100"/>
    </row>
    <row r="14" ht="30" customHeight="1" spans="1:6">
      <c r="A14" s="97" t="s">
        <v>1389</v>
      </c>
      <c r="B14" s="98"/>
      <c r="C14" s="98"/>
      <c r="D14" s="99"/>
      <c r="E14" s="100"/>
      <c r="F14" s="100"/>
    </row>
    <row r="15" ht="30" customHeight="1" spans="1:6">
      <c r="A15" s="97" t="s">
        <v>1390</v>
      </c>
      <c r="B15" s="98"/>
      <c r="C15" s="98"/>
      <c r="D15" s="99"/>
      <c r="E15" s="100"/>
      <c r="F15" s="100"/>
    </row>
    <row r="16" ht="30" customHeight="1" spans="1:6">
      <c r="A16" s="97" t="s">
        <v>1391</v>
      </c>
      <c r="B16" s="98"/>
      <c r="C16" s="98"/>
      <c r="D16" s="99"/>
      <c r="E16" s="100"/>
      <c r="F16" s="100"/>
    </row>
    <row r="17" ht="30" customHeight="1" spans="1:6">
      <c r="A17" s="97" t="s">
        <v>1392</v>
      </c>
      <c r="B17" s="98"/>
      <c r="C17" s="98"/>
      <c r="D17" s="99"/>
      <c r="E17" s="100"/>
      <c r="F17" s="100"/>
    </row>
    <row r="18" ht="30" customHeight="1" spans="1:6">
      <c r="A18" s="97" t="s">
        <v>1393</v>
      </c>
      <c r="B18" s="98"/>
      <c r="C18" s="98"/>
      <c r="D18" s="99"/>
      <c r="E18" s="100"/>
      <c r="F18" s="100"/>
    </row>
    <row r="19" ht="30" customHeight="1" spans="1:6">
      <c r="A19" s="97" t="s">
        <v>1394</v>
      </c>
      <c r="B19" s="98"/>
      <c r="C19" s="98"/>
      <c r="D19" s="99"/>
      <c r="E19" s="100"/>
      <c r="F19" s="100"/>
    </row>
    <row r="20" ht="30" customHeight="1" spans="1:6">
      <c r="A20" s="101" t="s">
        <v>1395</v>
      </c>
      <c r="B20" s="98"/>
      <c r="C20" s="98"/>
      <c r="D20" s="99"/>
      <c r="E20" s="100"/>
      <c r="F20" s="100"/>
    </row>
    <row r="21" ht="30" customHeight="1" spans="1:6">
      <c r="A21" s="97" t="s">
        <v>1396</v>
      </c>
      <c r="B21" s="98"/>
      <c r="C21" s="98"/>
      <c r="D21" s="99"/>
      <c r="E21" s="100"/>
      <c r="F21" s="100"/>
    </row>
    <row r="22" ht="30" customHeight="1" spans="1:6">
      <c r="A22" s="102" t="s">
        <v>1397</v>
      </c>
      <c r="B22" s="98"/>
      <c r="C22" s="98"/>
      <c r="D22" s="99"/>
      <c r="E22" s="100"/>
      <c r="F22" s="100"/>
    </row>
    <row r="23" ht="30" customHeight="1" spans="1:6">
      <c r="A23" s="102" t="s">
        <v>1398</v>
      </c>
      <c r="B23" s="98"/>
      <c r="C23" s="98"/>
      <c r="D23" s="99"/>
      <c r="E23" s="100"/>
      <c r="F23" s="100"/>
    </row>
    <row r="24" ht="30" customHeight="1" spans="1:6">
      <c r="A24" s="102" t="s">
        <v>1399</v>
      </c>
      <c r="B24" s="98"/>
      <c r="C24" s="98"/>
      <c r="D24" s="99"/>
      <c r="E24" s="100"/>
      <c r="F24" s="100"/>
    </row>
    <row r="25" ht="30" customHeight="1" spans="1:6">
      <c r="A25" s="102" t="s">
        <v>1400</v>
      </c>
      <c r="B25" s="98"/>
      <c r="C25" s="98"/>
      <c r="D25" s="99"/>
      <c r="E25" s="100"/>
      <c r="F25" s="100"/>
    </row>
    <row r="26" ht="30" customHeight="1" spans="1:6">
      <c r="A26" s="102" t="s">
        <v>1401</v>
      </c>
      <c r="B26" s="98"/>
      <c r="C26" s="98"/>
      <c r="D26" s="99"/>
      <c r="E26" s="100"/>
      <c r="F26" s="100"/>
    </row>
    <row r="27" ht="30" customHeight="1" spans="1:6">
      <c r="A27" s="102" t="s">
        <v>1402</v>
      </c>
      <c r="B27" s="98"/>
      <c r="C27" s="98"/>
      <c r="D27" s="99"/>
      <c r="E27" s="100"/>
      <c r="F27" s="100"/>
    </row>
    <row r="28" ht="30" customHeight="1" spans="1:6">
      <c r="A28" s="103" t="s">
        <v>1403</v>
      </c>
      <c r="B28" s="98"/>
      <c r="C28" s="98"/>
      <c r="D28" s="99"/>
      <c r="E28" s="100"/>
      <c r="F28" s="100"/>
    </row>
    <row r="29" ht="30" customHeight="1" spans="1:6">
      <c r="A29" s="103" t="s">
        <v>1404</v>
      </c>
      <c r="B29" s="98"/>
      <c r="C29" s="98"/>
      <c r="D29" s="104"/>
      <c r="E29" s="100"/>
      <c r="F29" s="100"/>
    </row>
    <row r="30" ht="30" customHeight="1" spans="1:6">
      <c r="A30" s="103" t="s">
        <v>1405</v>
      </c>
      <c r="B30" s="98">
        <v>1500</v>
      </c>
      <c r="C30" s="98">
        <v>2317</v>
      </c>
      <c r="D30" s="104">
        <v>2712</v>
      </c>
      <c r="E30" s="100">
        <f>D30/C30</f>
        <v>1.17047906776003</v>
      </c>
      <c r="F30" s="100">
        <v>0.638670694864048</v>
      </c>
    </row>
    <row r="31" ht="30" customHeight="1" spans="1:6">
      <c r="A31" s="103" t="s">
        <v>1406</v>
      </c>
      <c r="B31" s="98"/>
      <c r="C31" s="98"/>
      <c r="D31" s="104"/>
      <c r="E31" s="100"/>
      <c r="F31" s="100"/>
    </row>
    <row r="32" ht="30" customHeight="1" spans="1:6">
      <c r="A32" s="103" t="s">
        <v>1407</v>
      </c>
      <c r="B32" s="98"/>
      <c r="C32" s="98"/>
      <c r="D32" s="104"/>
      <c r="E32" s="100"/>
      <c r="F32" s="100"/>
    </row>
    <row r="33" ht="30" customHeight="1" spans="1:6">
      <c r="A33" s="105" t="s">
        <v>1408</v>
      </c>
      <c r="B33" s="106">
        <f>SUM(B5:B32)</f>
        <v>2500</v>
      </c>
      <c r="C33" s="106">
        <f>SUM(C5:C32)</f>
        <v>3476</v>
      </c>
      <c r="D33" s="106">
        <f>SUM(D5:D32)</f>
        <v>3907</v>
      </c>
      <c r="E33" s="100">
        <f>D33/C33</f>
        <v>1.12399309551208</v>
      </c>
      <c r="F33" s="100">
        <v>0.444896449704142</v>
      </c>
    </row>
    <row r="34" ht="31.5" customHeight="1" spans="1:2">
      <c r="A34" s="37"/>
      <c r="B34" s="37"/>
    </row>
    <row r="35" spans="1:1">
      <c r="A35" s="26"/>
    </row>
  </sheetData>
  <mergeCells count="2">
    <mergeCell ref="A2:F2"/>
    <mergeCell ref="A34:B34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"/>
  <sheetViews>
    <sheetView showGridLines="0" showZeros="0" workbookViewId="0">
      <selection activeCell="C20" sqref="C20"/>
    </sheetView>
  </sheetViews>
  <sheetFormatPr defaultColWidth="6.75" defaultRowHeight="11.25"/>
  <cols>
    <col min="1" max="1" width="46.625" style="16" customWidth="1"/>
    <col min="2" max="6" width="13.875" style="16" customWidth="1"/>
    <col min="7" max="9" width="9" style="16" customWidth="1"/>
    <col min="10" max="10" width="5.625" style="16" customWidth="1"/>
    <col min="11" max="11" width="0.75" style="16" customWidth="1"/>
    <col min="12" max="12" width="10.125" style="16" customWidth="1"/>
    <col min="13" max="13" width="5.875" style="16" customWidth="1"/>
    <col min="14" max="16384" width="6.75" style="16"/>
  </cols>
  <sheetData>
    <row r="1" ht="19.5" customHeight="1" spans="1:1">
      <c r="A1" s="17" t="s">
        <v>1409</v>
      </c>
    </row>
    <row r="2" ht="33" customHeight="1" spans="1:256">
      <c r="A2" s="88" t="s">
        <v>1410</v>
      </c>
      <c r="B2" s="89"/>
      <c r="C2" s="89"/>
      <c r="D2" s="89"/>
      <c r="E2" s="89"/>
      <c r="F2" s="8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ht="19.5" customHeight="1" spans="1:256">
      <c r="A3" s="21"/>
      <c r="B3" s="22"/>
      <c r="C3" s="23"/>
      <c r="E3" s="24"/>
      <c r="F3" s="25" t="s">
        <v>1374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ht="36" customHeight="1" spans="1:256">
      <c r="A4" s="27" t="s">
        <v>1248</v>
      </c>
      <c r="B4" s="27" t="s">
        <v>24</v>
      </c>
      <c r="C4" s="27" t="s">
        <v>25</v>
      </c>
      <c r="D4" s="90" t="s">
        <v>26</v>
      </c>
      <c r="E4" s="27" t="s">
        <v>1378</v>
      </c>
      <c r="F4" s="27" t="s">
        <v>1379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39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ht="19.5" customHeight="1" spans="1:6">
      <c r="A5" s="30" t="s">
        <v>1248</v>
      </c>
      <c r="B5" s="31"/>
      <c r="C5" s="31"/>
      <c r="D5" s="32"/>
      <c r="E5" s="31"/>
      <c r="F5" s="31"/>
    </row>
    <row r="6" ht="19.5" customHeight="1" spans="1:6">
      <c r="A6" s="30" t="s">
        <v>1248</v>
      </c>
      <c r="B6" s="33"/>
      <c r="C6" s="33"/>
      <c r="D6" s="34"/>
      <c r="E6" s="35"/>
      <c r="F6" s="35"/>
    </row>
    <row r="7" ht="19.5" customHeight="1" spans="1:6">
      <c r="A7" s="30" t="s">
        <v>1248</v>
      </c>
      <c r="B7" s="33"/>
      <c r="C7" s="33"/>
      <c r="D7" s="34"/>
      <c r="E7" s="35"/>
      <c r="F7" s="35"/>
    </row>
    <row r="8" ht="19.5" customHeight="1" spans="1:6">
      <c r="A8" s="36" t="s">
        <v>1411</v>
      </c>
      <c r="B8" s="33"/>
      <c r="C8" s="33"/>
      <c r="D8" s="34"/>
      <c r="E8" s="35"/>
      <c r="F8" s="35"/>
    </row>
    <row r="9" ht="19.5" customHeight="1" spans="1:256">
      <c r="A9" s="28" t="s">
        <v>1412</v>
      </c>
      <c r="B9" s="33"/>
      <c r="C9" s="33"/>
      <c r="D9" s="34"/>
      <c r="E9" s="35"/>
      <c r="F9" s="3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39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ht="24" customHeight="1" spans="1:2">
      <c r="A10" s="37" t="s">
        <v>1413</v>
      </c>
      <c r="B10" s="37"/>
    </row>
  </sheetData>
  <sheetProtection formatCells="0" formatColumns="0" formatRows="0"/>
  <mergeCells count="2">
    <mergeCell ref="A2:F2"/>
    <mergeCell ref="A10:B10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showGridLines="0" showZeros="0" workbookViewId="0">
      <selection activeCell="C20" sqref="C20"/>
    </sheetView>
  </sheetViews>
  <sheetFormatPr defaultColWidth="12.125" defaultRowHeight="15.6" customHeight="1" outlineLevelCol="3"/>
  <cols>
    <col min="1" max="1" width="33.5" style="77" customWidth="1"/>
    <col min="2" max="4" width="24.625" style="1" customWidth="1"/>
    <col min="5" max="248" width="12.125" style="1" customWidth="1"/>
    <col min="249" max="16384" width="12.125" style="1"/>
  </cols>
  <sheetData>
    <row r="1" customHeight="1" spans="1:1">
      <c r="A1" s="77" t="s">
        <v>1414</v>
      </c>
    </row>
    <row r="2" ht="33.75" customHeight="1" spans="1:4">
      <c r="A2" s="78" t="s">
        <v>1415</v>
      </c>
      <c r="B2" s="3"/>
      <c r="C2" s="3"/>
      <c r="D2" s="3"/>
    </row>
    <row r="3" ht="22" customHeight="1" spans="1:4">
      <c r="A3" s="79" t="s">
        <v>1256</v>
      </c>
      <c r="B3" s="80"/>
      <c r="C3" s="80"/>
      <c r="D3" s="80"/>
    </row>
    <row r="4" ht="30" customHeight="1" spans="1:4">
      <c r="A4" s="81" t="s">
        <v>23</v>
      </c>
      <c r="B4" s="6" t="s">
        <v>1416</v>
      </c>
      <c r="C4" s="6"/>
      <c r="D4" s="6"/>
    </row>
    <row r="5" ht="30" customHeight="1" spans="1:4">
      <c r="A5" s="82"/>
      <c r="B5" s="83" t="s">
        <v>1417</v>
      </c>
      <c r="C5" s="83" t="s">
        <v>1418</v>
      </c>
      <c r="D5" s="83" t="s">
        <v>1419</v>
      </c>
    </row>
    <row r="6" ht="30" customHeight="1" spans="1:4">
      <c r="A6" s="84" t="s">
        <v>1262</v>
      </c>
      <c r="B6" s="85">
        <v>210535</v>
      </c>
      <c r="C6" s="85">
        <v>210535</v>
      </c>
      <c r="D6" s="85">
        <v>0</v>
      </c>
    </row>
    <row r="7" ht="30" customHeight="1" spans="1:4">
      <c r="A7" s="84" t="s">
        <v>1263</v>
      </c>
      <c r="B7" s="85">
        <v>268435</v>
      </c>
      <c r="C7" s="85">
        <v>268435</v>
      </c>
      <c r="D7" s="85"/>
    </row>
    <row r="8" ht="30" customHeight="1" spans="1:4">
      <c r="A8" s="84" t="s">
        <v>1420</v>
      </c>
      <c r="B8" s="85">
        <v>57900</v>
      </c>
      <c r="C8" s="85">
        <v>57900</v>
      </c>
      <c r="D8" s="85"/>
    </row>
    <row r="9" ht="30" customHeight="1" spans="1:4">
      <c r="A9" s="84" t="s">
        <v>1421</v>
      </c>
      <c r="B9" s="85">
        <v>0</v>
      </c>
      <c r="C9" s="85">
        <v>0</v>
      </c>
      <c r="D9" s="85">
        <v>0</v>
      </c>
    </row>
    <row r="10" ht="30" customHeight="1" spans="1:4">
      <c r="A10" s="84" t="s">
        <v>1266</v>
      </c>
      <c r="B10" s="85">
        <v>0</v>
      </c>
      <c r="C10" s="85">
        <v>0</v>
      </c>
      <c r="D10" s="85">
        <v>0</v>
      </c>
    </row>
    <row r="11" ht="30" customHeight="1" spans="1:4">
      <c r="A11" s="84" t="s">
        <v>1267</v>
      </c>
      <c r="B11" s="85">
        <v>268435</v>
      </c>
      <c r="C11" s="85">
        <v>268435</v>
      </c>
      <c r="D11" s="85">
        <v>0</v>
      </c>
    </row>
    <row r="12" ht="30" customHeight="1" spans="1:4">
      <c r="A12" s="86" t="s">
        <v>1268</v>
      </c>
      <c r="B12" s="87">
        <v>8378</v>
      </c>
      <c r="C12" s="87">
        <v>8378</v>
      </c>
      <c r="D12" s="87"/>
    </row>
  </sheetData>
  <mergeCells count="4">
    <mergeCell ref="A2:D2"/>
    <mergeCell ref="A3:D3"/>
    <mergeCell ref="B4:D4"/>
    <mergeCell ref="A4:A5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C20" sqref="C20"/>
    </sheetView>
  </sheetViews>
  <sheetFormatPr defaultColWidth="6.75" defaultRowHeight="11.25" outlineLevelCol="5"/>
  <cols>
    <col min="1" max="1" width="40.375" style="16" customWidth="1"/>
    <col min="2" max="4" width="11.875" style="16" customWidth="1"/>
    <col min="5" max="6" width="13.875" style="62" customWidth="1"/>
    <col min="7" max="198" width="7" style="16"/>
    <col min="199" max="199" width="37.125" style="16" customWidth="1"/>
    <col min="200" max="200" width="12.125" style="16" customWidth="1"/>
    <col min="201" max="201" width="11.375" style="16" customWidth="1"/>
    <col min="202" max="202" width="10.875" style="16" customWidth="1"/>
    <col min="203" max="258" width="6.75" style="16" hidden="1" customWidth="1"/>
    <col min="259" max="454" width="7" style="16"/>
    <col min="455" max="455" width="37.125" style="16" customWidth="1"/>
    <col min="456" max="456" width="12.125" style="16" customWidth="1"/>
    <col min="457" max="457" width="11.375" style="16" customWidth="1"/>
    <col min="458" max="458" width="10.875" style="16" customWidth="1"/>
    <col min="459" max="514" width="6.75" style="16" hidden="1" customWidth="1"/>
    <col min="515" max="710" width="7" style="16"/>
    <col min="711" max="711" width="37.125" style="16" customWidth="1"/>
    <col min="712" max="712" width="12.125" style="16" customWidth="1"/>
    <col min="713" max="713" width="11.375" style="16" customWidth="1"/>
    <col min="714" max="714" width="10.875" style="16" customWidth="1"/>
    <col min="715" max="770" width="6.75" style="16" hidden="1" customWidth="1"/>
    <col min="771" max="966" width="7" style="16"/>
    <col min="967" max="967" width="37.125" style="16" customWidth="1"/>
    <col min="968" max="968" width="12.125" style="16" customWidth="1"/>
    <col min="969" max="969" width="11.375" style="16" customWidth="1"/>
    <col min="970" max="970" width="10.875" style="16" customWidth="1"/>
    <col min="971" max="1026" width="6.75" style="16" hidden="1" customWidth="1"/>
    <col min="1027" max="1222" width="7" style="16"/>
    <col min="1223" max="1223" width="37.125" style="16" customWidth="1"/>
    <col min="1224" max="1224" width="12.125" style="16" customWidth="1"/>
    <col min="1225" max="1225" width="11.375" style="16" customWidth="1"/>
    <col min="1226" max="1226" width="10.875" style="16" customWidth="1"/>
    <col min="1227" max="1282" width="6.75" style="16" hidden="1" customWidth="1"/>
    <col min="1283" max="1478" width="7" style="16"/>
    <col min="1479" max="1479" width="37.125" style="16" customWidth="1"/>
    <col min="1480" max="1480" width="12.125" style="16" customWidth="1"/>
    <col min="1481" max="1481" width="11.375" style="16" customWidth="1"/>
    <col min="1482" max="1482" width="10.875" style="16" customWidth="1"/>
    <col min="1483" max="1538" width="6.75" style="16" hidden="1" customWidth="1"/>
    <col min="1539" max="1734" width="7" style="16"/>
    <col min="1735" max="1735" width="37.125" style="16" customWidth="1"/>
    <col min="1736" max="1736" width="12.125" style="16" customWidth="1"/>
    <col min="1737" max="1737" width="11.375" style="16" customWidth="1"/>
    <col min="1738" max="1738" width="10.875" style="16" customWidth="1"/>
    <col min="1739" max="1794" width="6.75" style="16" hidden="1" customWidth="1"/>
    <col min="1795" max="1990" width="7" style="16"/>
    <col min="1991" max="1991" width="37.125" style="16" customWidth="1"/>
    <col min="1992" max="1992" width="12.125" style="16" customWidth="1"/>
    <col min="1993" max="1993" width="11.375" style="16" customWidth="1"/>
    <col min="1994" max="1994" width="10.875" style="16" customWidth="1"/>
    <col min="1995" max="2050" width="6.75" style="16" hidden="1" customWidth="1"/>
    <col min="2051" max="2246" width="7" style="16"/>
    <col min="2247" max="2247" width="37.125" style="16" customWidth="1"/>
    <col min="2248" max="2248" width="12.125" style="16" customWidth="1"/>
    <col min="2249" max="2249" width="11.375" style="16" customWidth="1"/>
    <col min="2250" max="2250" width="10.875" style="16" customWidth="1"/>
    <col min="2251" max="2306" width="6.75" style="16" hidden="1" customWidth="1"/>
    <col min="2307" max="2502" width="7" style="16"/>
    <col min="2503" max="2503" width="37.125" style="16" customWidth="1"/>
    <col min="2504" max="2504" width="12.125" style="16" customWidth="1"/>
    <col min="2505" max="2505" width="11.375" style="16" customWidth="1"/>
    <col min="2506" max="2506" width="10.875" style="16" customWidth="1"/>
    <col min="2507" max="2562" width="6.75" style="16" hidden="1" customWidth="1"/>
    <col min="2563" max="2758" width="7" style="16"/>
    <col min="2759" max="2759" width="37.125" style="16" customWidth="1"/>
    <col min="2760" max="2760" width="12.125" style="16" customWidth="1"/>
    <col min="2761" max="2761" width="11.375" style="16" customWidth="1"/>
    <col min="2762" max="2762" width="10.875" style="16" customWidth="1"/>
    <col min="2763" max="2818" width="6.75" style="16" hidden="1" customWidth="1"/>
    <col min="2819" max="3014" width="7" style="16"/>
    <col min="3015" max="3015" width="37.125" style="16" customWidth="1"/>
    <col min="3016" max="3016" width="12.125" style="16" customWidth="1"/>
    <col min="3017" max="3017" width="11.375" style="16" customWidth="1"/>
    <col min="3018" max="3018" width="10.875" style="16" customWidth="1"/>
    <col min="3019" max="3074" width="6.75" style="16" hidden="1" customWidth="1"/>
    <col min="3075" max="3270" width="7" style="16"/>
    <col min="3271" max="3271" width="37.125" style="16" customWidth="1"/>
    <col min="3272" max="3272" width="12.125" style="16" customWidth="1"/>
    <col min="3273" max="3273" width="11.375" style="16" customWidth="1"/>
    <col min="3274" max="3274" width="10.875" style="16" customWidth="1"/>
    <col min="3275" max="3330" width="6.75" style="16" hidden="1" customWidth="1"/>
    <col min="3331" max="3526" width="7" style="16"/>
    <col min="3527" max="3527" width="37.125" style="16" customWidth="1"/>
    <col min="3528" max="3528" width="12.125" style="16" customWidth="1"/>
    <col min="3529" max="3529" width="11.375" style="16" customWidth="1"/>
    <col min="3530" max="3530" width="10.875" style="16" customWidth="1"/>
    <col min="3531" max="3586" width="6.75" style="16" hidden="1" customWidth="1"/>
    <col min="3587" max="3782" width="7" style="16"/>
    <col min="3783" max="3783" width="37.125" style="16" customWidth="1"/>
    <col min="3784" max="3784" width="12.125" style="16" customWidth="1"/>
    <col min="3785" max="3785" width="11.375" style="16" customWidth="1"/>
    <col min="3786" max="3786" width="10.875" style="16" customWidth="1"/>
    <col min="3787" max="3842" width="6.75" style="16" hidden="1" customWidth="1"/>
    <col min="3843" max="4038" width="7" style="16"/>
    <col min="4039" max="4039" width="37.125" style="16" customWidth="1"/>
    <col min="4040" max="4040" width="12.125" style="16" customWidth="1"/>
    <col min="4041" max="4041" width="11.375" style="16" customWidth="1"/>
    <col min="4042" max="4042" width="10.875" style="16" customWidth="1"/>
    <col min="4043" max="4098" width="6.75" style="16" hidden="1" customWidth="1"/>
    <col min="4099" max="4294" width="7" style="16"/>
    <col min="4295" max="4295" width="37.125" style="16" customWidth="1"/>
    <col min="4296" max="4296" width="12.125" style="16" customWidth="1"/>
    <col min="4297" max="4297" width="11.375" style="16" customWidth="1"/>
    <col min="4298" max="4298" width="10.875" style="16" customWidth="1"/>
    <col min="4299" max="4354" width="6.75" style="16" hidden="1" customWidth="1"/>
    <col min="4355" max="4550" width="7" style="16"/>
    <col min="4551" max="4551" width="37.125" style="16" customWidth="1"/>
    <col min="4552" max="4552" width="12.125" style="16" customWidth="1"/>
    <col min="4553" max="4553" width="11.375" style="16" customWidth="1"/>
    <col min="4554" max="4554" width="10.875" style="16" customWidth="1"/>
    <col min="4555" max="4610" width="6.75" style="16" hidden="1" customWidth="1"/>
    <col min="4611" max="4806" width="7" style="16"/>
    <col min="4807" max="4807" width="37.125" style="16" customWidth="1"/>
    <col min="4808" max="4808" width="12.125" style="16" customWidth="1"/>
    <col min="4809" max="4809" width="11.375" style="16" customWidth="1"/>
    <col min="4810" max="4810" width="10.875" style="16" customWidth="1"/>
    <col min="4811" max="4866" width="6.75" style="16" hidden="1" customWidth="1"/>
    <col min="4867" max="5062" width="7" style="16"/>
    <col min="5063" max="5063" width="37.125" style="16" customWidth="1"/>
    <col min="5064" max="5064" width="12.125" style="16" customWidth="1"/>
    <col min="5065" max="5065" width="11.375" style="16" customWidth="1"/>
    <col min="5066" max="5066" width="10.875" style="16" customWidth="1"/>
    <col min="5067" max="5122" width="6.75" style="16" hidden="1" customWidth="1"/>
    <col min="5123" max="5318" width="7" style="16"/>
    <col min="5319" max="5319" width="37.125" style="16" customWidth="1"/>
    <col min="5320" max="5320" width="12.125" style="16" customWidth="1"/>
    <col min="5321" max="5321" width="11.375" style="16" customWidth="1"/>
    <col min="5322" max="5322" width="10.875" style="16" customWidth="1"/>
    <col min="5323" max="5378" width="6.75" style="16" hidden="1" customWidth="1"/>
    <col min="5379" max="5574" width="7" style="16"/>
    <col min="5575" max="5575" width="37.125" style="16" customWidth="1"/>
    <col min="5576" max="5576" width="12.125" style="16" customWidth="1"/>
    <col min="5577" max="5577" width="11.375" style="16" customWidth="1"/>
    <col min="5578" max="5578" width="10.875" style="16" customWidth="1"/>
    <col min="5579" max="5634" width="6.75" style="16" hidden="1" customWidth="1"/>
    <col min="5635" max="5830" width="7" style="16"/>
    <col min="5831" max="5831" width="37.125" style="16" customWidth="1"/>
    <col min="5832" max="5832" width="12.125" style="16" customWidth="1"/>
    <col min="5833" max="5833" width="11.375" style="16" customWidth="1"/>
    <col min="5834" max="5834" width="10.875" style="16" customWidth="1"/>
    <col min="5835" max="5890" width="6.75" style="16" hidden="1" customWidth="1"/>
    <col min="5891" max="6086" width="7" style="16"/>
    <col min="6087" max="6087" width="37.125" style="16" customWidth="1"/>
    <col min="6088" max="6088" width="12.125" style="16" customWidth="1"/>
    <col min="6089" max="6089" width="11.375" style="16" customWidth="1"/>
    <col min="6090" max="6090" width="10.875" style="16" customWidth="1"/>
    <col min="6091" max="6146" width="6.75" style="16" hidden="1" customWidth="1"/>
    <col min="6147" max="6342" width="7" style="16"/>
    <col min="6343" max="6343" width="37.125" style="16" customWidth="1"/>
    <col min="6344" max="6344" width="12.125" style="16" customWidth="1"/>
    <col min="6345" max="6345" width="11.375" style="16" customWidth="1"/>
    <col min="6346" max="6346" width="10.875" style="16" customWidth="1"/>
    <col min="6347" max="6402" width="6.75" style="16" hidden="1" customWidth="1"/>
    <col min="6403" max="6598" width="7" style="16"/>
    <col min="6599" max="6599" width="37.125" style="16" customWidth="1"/>
    <col min="6600" max="6600" width="12.125" style="16" customWidth="1"/>
    <col min="6601" max="6601" width="11.375" style="16" customWidth="1"/>
    <col min="6602" max="6602" width="10.875" style="16" customWidth="1"/>
    <col min="6603" max="6658" width="6.75" style="16" hidden="1" customWidth="1"/>
    <col min="6659" max="6854" width="7" style="16"/>
    <col min="6855" max="6855" width="37.125" style="16" customWidth="1"/>
    <col min="6856" max="6856" width="12.125" style="16" customWidth="1"/>
    <col min="6857" max="6857" width="11.375" style="16" customWidth="1"/>
    <col min="6858" max="6858" width="10.875" style="16" customWidth="1"/>
    <col min="6859" max="6914" width="6.75" style="16" hidden="1" customWidth="1"/>
    <col min="6915" max="7110" width="7" style="16"/>
    <col min="7111" max="7111" width="37.125" style="16" customWidth="1"/>
    <col min="7112" max="7112" width="12.125" style="16" customWidth="1"/>
    <col min="7113" max="7113" width="11.375" style="16" customWidth="1"/>
    <col min="7114" max="7114" width="10.875" style="16" customWidth="1"/>
    <col min="7115" max="7170" width="6.75" style="16" hidden="1" customWidth="1"/>
    <col min="7171" max="7366" width="7" style="16"/>
    <col min="7367" max="7367" width="37.125" style="16" customWidth="1"/>
    <col min="7368" max="7368" width="12.125" style="16" customWidth="1"/>
    <col min="7369" max="7369" width="11.375" style="16" customWidth="1"/>
    <col min="7370" max="7370" width="10.875" style="16" customWidth="1"/>
    <col min="7371" max="7426" width="6.75" style="16" hidden="1" customWidth="1"/>
    <col min="7427" max="7622" width="7" style="16"/>
    <col min="7623" max="7623" width="37.125" style="16" customWidth="1"/>
    <col min="7624" max="7624" width="12.125" style="16" customWidth="1"/>
    <col min="7625" max="7625" width="11.375" style="16" customWidth="1"/>
    <col min="7626" max="7626" width="10.875" style="16" customWidth="1"/>
    <col min="7627" max="7682" width="6.75" style="16" hidden="1" customWidth="1"/>
    <col min="7683" max="7878" width="7" style="16"/>
    <col min="7879" max="7879" width="37.125" style="16" customWidth="1"/>
    <col min="7880" max="7880" width="12.125" style="16" customWidth="1"/>
    <col min="7881" max="7881" width="11.375" style="16" customWidth="1"/>
    <col min="7882" max="7882" width="10.875" style="16" customWidth="1"/>
    <col min="7883" max="7938" width="6.75" style="16" hidden="1" customWidth="1"/>
    <col min="7939" max="8134" width="7" style="16"/>
    <col min="8135" max="8135" width="37.125" style="16" customWidth="1"/>
    <col min="8136" max="8136" width="12.125" style="16" customWidth="1"/>
    <col min="8137" max="8137" width="11.375" style="16" customWidth="1"/>
    <col min="8138" max="8138" width="10.875" style="16" customWidth="1"/>
    <col min="8139" max="8194" width="6.75" style="16" hidden="1" customWidth="1"/>
    <col min="8195" max="8390" width="7" style="16"/>
    <col min="8391" max="8391" width="37.125" style="16" customWidth="1"/>
    <col min="8392" max="8392" width="12.125" style="16" customWidth="1"/>
    <col min="8393" max="8393" width="11.375" style="16" customWidth="1"/>
    <col min="8394" max="8394" width="10.875" style="16" customWidth="1"/>
    <col min="8395" max="8450" width="6.75" style="16" hidden="1" customWidth="1"/>
    <col min="8451" max="8646" width="7" style="16"/>
    <col min="8647" max="8647" width="37.125" style="16" customWidth="1"/>
    <col min="8648" max="8648" width="12.125" style="16" customWidth="1"/>
    <col min="8649" max="8649" width="11.375" style="16" customWidth="1"/>
    <col min="8650" max="8650" width="10.875" style="16" customWidth="1"/>
    <col min="8651" max="8706" width="6.75" style="16" hidden="1" customWidth="1"/>
    <col min="8707" max="8902" width="7" style="16"/>
    <col min="8903" max="8903" width="37.125" style="16" customWidth="1"/>
    <col min="8904" max="8904" width="12.125" style="16" customWidth="1"/>
    <col min="8905" max="8905" width="11.375" style="16" customWidth="1"/>
    <col min="8906" max="8906" width="10.875" style="16" customWidth="1"/>
    <col min="8907" max="8962" width="6.75" style="16" hidden="1" customWidth="1"/>
    <col min="8963" max="9158" width="7" style="16"/>
    <col min="9159" max="9159" width="37.125" style="16" customWidth="1"/>
    <col min="9160" max="9160" width="12.125" style="16" customWidth="1"/>
    <col min="9161" max="9161" width="11.375" style="16" customWidth="1"/>
    <col min="9162" max="9162" width="10.875" style="16" customWidth="1"/>
    <col min="9163" max="9218" width="6.75" style="16" hidden="1" customWidth="1"/>
    <col min="9219" max="9414" width="7" style="16"/>
    <col min="9415" max="9415" width="37.125" style="16" customWidth="1"/>
    <col min="9416" max="9416" width="12.125" style="16" customWidth="1"/>
    <col min="9417" max="9417" width="11.375" style="16" customWidth="1"/>
    <col min="9418" max="9418" width="10.875" style="16" customWidth="1"/>
    <col min="9419" max="9474" width="6.75" style="16" hidden="1" customWidth="1"/>
    <col min="9475" max="9670" width="7" style="16"/>
    <col min="9671" max="9671" width="37.125" style="16" customWidth="1"/>
    <col min="9672" max="9672" width="12.125" style="16" customWidth="1"/>
    <col min="9673" max="9673" width="11.375" style="16" customWidth="1"/>
    <col min="9674" max="9674" width="10.875" style="16" customWidth="1"/>
    <col min="9675" max="9730" width="6.75" style="16" hidden="1" customWidth="1"/>
    <col min="9731" max="9926" width="7" style="16"/>
    <col min="9927" max="9927" width="37.125" style="16" customWidth="1"/>
    <col min="9928" max="9928" width="12.125" style="16" customWidth="1"/>
    <col min="9929" max="9929" width="11.375" style="16" customWidth="1"/>
    <col min="9930" max="9930" width="10.875" style="16" customWidth="1"/>
    <col min="9931" max="9986" width="6.75" style="16" hidden="1" customWidth="1"/>
    <col min="9987" max="10182" width="7" style="16"/>
    <col min="10183" max="10183" width="37.125" style="16" customWidth="1"/>
    <col min="10184" max="10184" width="12.125" style="16" customWidth="1"/>
    <col min="10185" max="10185" width="11.375" style="16" customWidth="1"/>
    <col min="10186" max="10186" width="10.875" style="16" customWidth="1"/>
    <col min="10187" max="10242" width="6.75" style="16" hidden="1" customWidth="1"/>
    <col min="10243" max="10438" width="7" style="16"/>
    <col min="10439" max="10439" width="37.125" style="16" customWidth="1"/>
    <col min="10440" max="10440" width="12.125" style="16" customWidth="1"/>
    <col min="10441" max="10441" width="11.375" style="16" customWidth="1"/>
    <col min="10442" max="10442" width="10.875" style="16" customWidth="1"/>
    <col min="10443" max="10498" width="6.75" style="16" hidden="1" customWidth="1"/>
    <col min="10499" max="10694" width="7" style="16"/>
    <col min="10695" max="10695" width="37.125" style="16" customWidth="1"/>
    <col min="10696" max="10696" width="12.125" style="16" customWidth="1"/>
    <col min="10697" max="10697" width="11.375" style="16" customWidth="1"/>
    <col min="10698" max="10698" width="10.875" style="16" customWidth="1"/>
    <col min="10699" max="10754" width="6.75" style="16" hidden="1" customWidth="1"/>
    <col min="10755" max="10950" width="7" style="16"/>
    <col min="10951" max="10951" width="37.125" style="16" customWidth="1"/>
    <col min="10952" max="10952" width="12.125" style="16" customWidth="1"/>
    <col min="10953" max="10953" width="11.375" style="16" customWidth="1"/>
    <col min="10954" max="10954" width="10.875" style="16" customWidth="1"/>
    <col min="10955" max="11010" width="6.75" style="16" hidden="1" customWidth="1"/>
    <col min="11011" max="11206" width="7" style="16"/>
    <col min="11207" max="11207" width="37.125" style="16" customWidth="1"/>
    <col min="11208" max="11208" width="12.125" style="16" customWidth="1"/>
    <col min="11209" max="11209" width="11.375" style="16" customWidth="1"/>
    <col min="11210" max="11210" width="10.875" style="16" customWidth="1"/>
    <col min="11211" max="11266" width="6.75" style="16" hidden="1" customWidth="1"/>
    <col min="11267" max="11462" width="7" style="16"/>
    <col min="11463" max="11463" width="37.125" style="16" customWidth="1"/>
    <col min="11464" max="11464" width="12.125" style="16" customWidth="1"/>
    <col min="11465" max="11465" width="11.375" style="16" customWidth="1"/>
    <col min="11466" max="11466" width="10.875" style="16" customWidth="1"/>
    <col min="11467" max="11522" width="6.75" style="16" hidden="1" customWidth="1"/>
    <col min="11523" max="11718" width="7" style="16"/>
    <col min="11719" max="11719" width="37.125" style="16" customWidth="1"/>
    <col min="11720" max="11720" width="12.125" style="16" customWidth="1"/>
    <col min="11721" max="11721" width="11.375" style="16" customWidth="1"/>
    <col min="11722" max="11722" width="10.875" style="16" customWidth="1"/>
    <col min="11723" max="11778" width="6.75" style="16" hidden="1" customWidth="1"/>
    <col min="11779" max="11974" width="7" style="16"/>
    <col min="11975" max="11975" width="37.125" style="16" customWidth="1"/>
    <col min="11976" max="11976" width="12.125" style="16" customWidth="1"/>
    <col min="11977" max="11977" width="11.375" style="16" customWidth="1"/>
    <col min="11978" max="11978" width="10.875" style="16" customWidth="1"/>
    <col min="11979" max="12034" width="6.75" style="16" hidden="1" customWidth="1"/>
    <col min="12035" max="12230" width="7" style="16"/>
    <col min="12231" max="12231" width="37.125" style="16" customWidth="1"/>
    <col min="12232" max="12232" width="12.125" style="16" customWidth="1"/>
    <col min="12233" max="12233" width="11.375" style="16" customWidth="1"/>
    <col min="12234" max="12234" width="10.875" style="16" customWidth="1"/>
    <col min="12235" max="12290" width="6.75" style="16" hidden="1" customWidth="1"/>
    <col min="12291" max="12486" width="7" style="16"/>
    <col min="12487" max="12487" width="37.125" style="16" customWidth="1"/>
    <col min="12488" max="12488" width="12.125" style="16" customWidth="1"/>
    <col min="12489" max="12489" width="11.375" style="16" customWidth="1"/>
    <col min="12490" max="12490" width="10.875" style="16" customWidth="1"/>
    <col min="12491" max="12546" width="6.75" style="16" hidden="1" customWidth="1"/>
    <col min="12547" max="12742" width="7" style="16"/>
    <col min="12743" max="12743" width="37.125" style="16" customWidth="1"/>
    <col min="12744" max="12744" width="12.125" style="16" customWidth="1"/>
    <col min="12745" max="12745" width="11.375" style="16" customWidth="1"/>
    <col min="12746" max="12746" width="10.875" style="16" customWidth="1"/>
    <col min="12747" max="12802" width="6.75" style="16" hidden="1" customWidth="1"/>
    <col min="12803" max="12998" width="7" style="16"/>
    <col min="12999" max="12999" width="37.125" style="16" customWidth="1"/>
    <col min="13000" max="13000" width="12.125" style="16" customWidth="1"/>
    <col min="13001" max="13001" width="11.375" style="16" customWidth="1"/>
    <col min="13002" max="13002" width="10.875" style="16" customWidth="1"/>
    <col min="13003" max="13058" width="6.75" style="16" hidden="1" customWidth="1"/>
    <col min="13059" max="13254" width="7" style="16"/>
    <col min="13255" max="13255" width="37.125" style="16" customWidth="1"/>
    <col min="13256" max="13256" width="12.125" style="16" customWidth="1"/>
    <col min="13257" max="13257" width="11.375" style="16" customWidth="1"/>
    <col min="13258" max="13258" width="10.875" style="16" customWidth="1"/>
    <col min="13259" max="13314" width="6.75" style="16" hidden="1" customWidth="1"/>
    <col min="13315" max="13510" width="7" style="16"/>
    <col min="13511" max="13511" width="37.125" style="16" customWidth="1"/>
    <col min="13512" max="13512" width="12.125" style="16" customWidth="1"/>
    <col min="13513" max="13513" width="11.375" style="16" customWidth="1"/>
    <col min="13514" max="13514" width="10.875" style="16" customWidth="1"/>
    <col min="13515" max="13570" width="6.75" style="16" hidden="1" customWidth="1"/>
    <col min="13571" max="13766" width="7" style="16"/>
    <col min="13767" max="13767" width="37.125" style="16" customWidth="1"/>
    <col min="13768" max="13768" width="12.125" style="16" customWidth="1"/>
    <col min="13769" max="13769" width="11.375" style="16" customWidth="1"/>
    <col min="13770" max="13770" width="10.875" style="16" customWidth="1"/>
    <col min="13771" max="13826" width="6.75" style="16" hidden="1" customWidth="1"/>
    <col min="13827" max="14022" width="7" style="16"/>
    <col min="14023" max="14023" width="37.125" style="16" customWidth="1"/>
    <col min="14024" max="14024" width="12.125" style="16" customWidth="1"/>
    <col min="14025" max="14025" width="11.375" style="16" customWidth="1"/>
    <col min="14026" max="14026" width="10.875" style="16" customWidth="1"/>
    <col min="14027" max="14082" width="6.75" style="16" hidden="1" customWidth="1"/>
    <col min="14083" max="14278" width="7" style="16"/>
    <col min="14279" max="14279" width="37.125" style="16" customWidth="1"/>
    <col min="14280" max="14280" width="12.125" style="16" customWidth="1"/>
    <col min="14281" max="14281" width="11.375" style="16" customWidth="1"/>
    <col min="14282" max="14282" width="10.875" style="16" customWidth="1"/>
    <col min="14283" max="14338" width="6.75" style="16" hidden="1" customWidth="1"/>
    <col min="14339" max="14534" width="7" style="16"/>
    <col min="14535" max="14535" width="37.125" style="16" customWidth="1"/>
    <col min="14536" max="14536" width="12.125" style="16" customWidth="1"/>
    <col min="14537" max="14537" width="11.375" style="16" customWidth="1"/>
    <col min="14538" max="14538" width="10.875" style="16" customWidth="1"/>
    <col min="14539" max="14594" width="6.75" style="16" hidden="1" customWidth="1"/>
    <col min="14595" max="14790" width="7" style="16"/>
    <col min="14791" max="14791" width="37.125" style="16" customWidth="1"/>
    <col min="14792" max="14792" width="12.125" style="16" customWidth="1"/>
    <col min="14793" max="14793" width="11.375" style="16" customWidth="1"/>
    <col min="14794" max="14794" width="10.875" style="16" customWidth="1"/>
    <col min="14795" max="14850" width="6.75" style="16" hidden="1" customWidth="1"/>
    <col min="14851" max="15046" width="7" style="16"/>
    <col min="15047" max="15047" width="37.125" style="16" customWidth="1"/>
    <col min="15048" max="15048" width="12.125" style="16" customWidth="1"/>
    <col min="15049" max="15049" width="11.375" style="16" customWidth="1"/>
    <col min="15050" max="15050" width="10.875" style="16" customWidth="1"/>
    <col min="15051" max="15106" width="6.75" style="16" hidden="1" customWidth="1"/>
    <col min="15107" max="15302" width="7" style="16"/>
    <col min="15303" max="15303" width="37.125" style="16" customWidth="1"/>
    <col min="15304" max="15304" width="12.125" style="16" customWidth="1"/>
    <col min="15305" max="15305" width="11.375" style="16" customWidth="1"/>
    <col min="15306" max="15306" width="10.875" style="16" customWidth="1"/>
    <col min="15307" max="15362" width="6.75" style="16" hidden="1" customWidth="1"/>
    <col min="15363" max="15558" width="7" style="16"/>
    <col min="15559" max="15559" width="37.125" style="16" customWidth="1"/>
    <col min="15560" max="15560" width="12.125" style="16" customWidth="1"/>
    <col min="15561" max="15561" width="11.375" style="16" customWidth="1"/>
    <col min="15562" max="15562" width="10.875" style="16" customWidth="1"/>
    <col min="15563" max="15618" width="6.75" style="16" hidden="1" customWidth="1"/>
    <col min="15619" max="15814" width="7" style="16"/>
    <col min="15815" max="15815" width="37.125" style="16" customWidth="1"/>
    <col min="15816" max="15816" width="12.125" style="16" customWidth="1"/>
    <col min="15817" max="15817" width="11.375" style="16" customWidth="1"/>
    <col min="15818" max="15818" width="10.875" style="16" customWidth="1"/>
    <col min="15819" max="15874" width="6.75" style="16" hidden="1" customWidth="1"/>
    <col min="15875" max="16070" width="7" style="16"/>
    <col min="16071" max="16071" width="37.125" style="16" customWidth="1"/>
    <col min="16072" max="16072" width="12.125" style="16" customWidth="1"/>
    <col min="16073" max="16073" width="11.375" style="16" customWidth="1"/>
    <col min="16074" max="16074" width="10.875" style="16" customWidth="1"/>
    <col min="16075" max="16130" width="6.75" style="16" hidden="1" customWidth="1"/>
    <col min="16131" max="16378" width="7" style="16"/>
    <col min="16379" max="16381" width="7" style="16" customWidth="1"/>
    <col min="16382" max="16384" width="6.75" style="16"/>
  </cols>
  <sheetData>
    <row r="1" ht="19.5" customHeight="1" spans="1:1">
      <c r="A1" s="17" t="s">
        <v>1422</v>
      </c>
    </row>
    <row r="2" ht="30.75" customHeight="1" spans="1:6">
      <c r="A2" s="73" t="s">
        <v>1423</v>
      </c>
      <c r="B2" s="73"/>
      <c r="C2" s="73"/>
      <c r="D2" s="73"/>
      <c r="E2" s="74"/>
      <c r="F2" s="74"/>
    </row>
    <row r="3" ht="19.5" customHeight="1" spans="1:6">
      <c r="A3" s="75"/>
      <c r="B3" s="22"/>
      <c r="C3" s="23" t="s">
        <v>1373</v>
      </c>
      <c r="E3" s="65"/>
      <c r="F3" s="66" t="s">
        <v>1374</v>
      </c>
    </row>
    <row r="4" ht="36" customHeight="1" spans="1:6">
      <c r="A4" s="67" t="s">
        <v>1375</v>
      </c>
      <c r="B4" s="28" t="s">
        <v>1376</v>
      </c>
      <c r="C4" s="28" t="s">
        <v>1377</v>
      </c>
      <c r="D4" s="29" t="s">
        <v>1424</v>
      </c>
      <c r="E4" s="47" t="s">
        <v>1378</v>
      </c>
      <c r="F4" s="47" t="s">
        <v>1379</v>
      </c>
    </row>
    <row r="5" ht="30" customHeight="1" spans="1:6">
      <c r="A5" s="72" t="s">
        <v>1425</v>
      </c>
      <c r="B5" s="51"/>
      <c r="C5" s="51"/>
      <c r="D5" s="52"/>
      <c r="E5" s="53"/>
      <c r="F5" s="53"/>
    </row>
    <row r="6" ht="30" customHeight="1" spans="1:6">
      <c r="A6" s="72" t="s">
        <v>1426</v>
      </c>
      <c r="B6" s="54">
        <v>20</v>
      </c>
      <c r="C6" s="54">
        <v>20</v>
      </c>
      <c r="D6" s="55">
        <v>0</v>
      </c>
      <c r="E6" s="56">
        <f>D6/B6</f>
        <v>0</v>
      </c>
      <c r="F6" s="56">
        <v>-1</v>
      </c>
    </row>
    <row r="7" ht="30" customHeight="1" spans="1:6">
      <c r="A7" s="72" t="s">
        <v>1427</v>
      </c>
      <c r="B7" s="54"/>
      <c r="C7" s="54"/>
      <c r="D7" s="55"/>
      <c r="E7" s="56"/>
      <c r="F7" s="56"/>
    </row>
    <row r="8" ht="30" customHeight="1" spans="1:6">
      <c r="A8" s="72" t="s">
        <v>1428</v>
      </c>
      <c r="B8" s="54"/>
      <c r="C8" s="54"/>
      <c r="D8" s="55"/>
      <c r="E8" s="56"/>
      <c r="F8" s="56"/>
    </row>
    <row r="9" ht="30" customHeight="1" spans="1:6">
      <c r="A9" s="72" t="s">
        <v>1429</v>
      </c>
      <c r="B9" s="54"/>
      <c r="C9" s="54"/>
      <c r="D9" s="55"/>
      <c r="E9" s="56"/>
      <c r="F9" s="56"/>
    </row>
    <row r="10" ht="30" customHeight="1" spans="1:6">
      <c r="A10" s="67" t="s">
        <v>1430</v>
      </c>
      <c r="B10" s="58">
        <v>20</v>
      </c>
      <c r="C10" s="58">
        <v>20</v>
      </c>
      <c r="D10" s="58">
        <v>0</v>
      </c>
      <c r="E10" s="56">
        <f>D10/B10</f>
        <v>0</v>
      </c>
      <c r="F10" s="56">
        <v>-1</v>
      </c>
    </row>
    <row r="11" ht="30" customHeight="1" spans="1:6">
      <c r="A11" s="46" t="s">
        <v>1431</v>
      </c>
      <c r="B11" s="58"/>
      <c r="C11" s="58"/>
      <c r="D11" s="58">
        <v>8</v>
      </c>
      <c r="E11" s="56"/>
      <c r="F11" s="56">
        <v>-1</v>
      </c>
    </row>
    <row r="12" ht="30" customHeight="1" spans="1:6">
      <c r="A12" s="76" t="s">
        <v>1432</v>
      </c>
      <c r="B12" s="58"/>
      <c r="C12" s="58"/>
      <c r="D12" s="58">
        <v>8</v>
      </c>
      <c r="E12" s="56"/>
      <c r="F12" s="56">
        <v>-0.428571428571429</v>
      </c>
    </row>
    <row r="13" ht="30" customHeight="1" spans="1:6">
      <c r="A13" s="72" t="s">
        <v>1433</v>
      </c>
      <c r="B13" s="58"/>
      <c r="C13" s="58"/>
      <c r="D13" s="58"/>
      <c r="E13" s="56"/>
      <c r="F13" s="56"/>
    </row>
    <row r="14" ht="30" customHeight="1" spans="1:6">
      <c r="A14" s="72" t="s">
        <v>1434</v>
      </c>
      <c r="B14" s="58"/>
      <c r="C14" s="58"/>
      <c r="D14" s="58">
        <v>48</v>
      </c>
      <c r="E14" s="56"/>
      <c r="F14" s="56">
        <v>15</v>
      </c>
    </row>
    <row r="15" ht="30" customHeight="1" spans="1:6">
      <c r="A15" s="67" t="s">
        <v>1435</v>
      </c>
      <c r="B15" s="58">
        <v>20</v>
      </c>
      <c r="C15" s="58">
        <v>20</v>
      </c>
      <c r="D15" s="58">
        <v>56</v>
      </c>
      <c r="E15" s="56">
        <f>D15/B15</f>
        <v>2.8</v>
      </c>
      <c r="F15" s="56">
        <v>-0.263157894736842</v>
      </c>
    </row>
    <row r="16" ht="27" customHeight="1" spans="1:4">
      <c r="A16" s="61"/>
      <c r="B16" s="61"/>
      <c r="C16" s="61"/>
      <c r="D16" s="61"/>
    </row>
  </sheetData>
  <mergeCells count="2">
    <mergeCell ref="A2:F2"/>
    <mergeCell ref="A16:D16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C20" sqref="C20"/>
    </sheetView>
  </sheetViews>
  <sheetFormatPr defaultColWidth="6.75" defaultRowHeight="11.25" outlineLevelCol="5"/>
  <cols>
    <col min="1" max="1" width="48.75" style="16" customWidth="1"/>
    <col min="2" max="4" width="11" style="16" customWidth="1"/>
    <col min="5" max="5" width="11" style="62" customWidth="1"/>
    <col min="6" max="6" width="11.625" style="62" customWidth="1"/>
    <col min="7" max="141" width="7" style="16"/>
    <col min="142" max="142" width="35.875" style="16" customWidth="1"/>
    <col min="143" max="143" width="12" style="16" customWidth="1"/>
    <col min="144" max="144" width="12.25" style="16" customWidth="1"/>
    <col min="145" max="145" width="9.625" style="16" customWidth="1"/>
    <col min="146" max="251" width="6.75" style="16" hidden="1" customWidth="1"/>
    <col min="252" max="397" width="7" style="16"/>
    <col min="398" max="398" width="35.875" style="16" customWidth="1"/>
    <col min="399" max="399" width="12" style="16" customWidth="1"/>
    <col min="400" max="400" width="12.25" style="16" customWidth="1"/>
    <col min="401" max="401" width="9.625" style="16" customWidth="1"/>
    <col min="402" max="507" width="6.75" style="16" hidden="1" customWidth="1"/>
    <col min="508" max="653" width="7" style="16"/>
    <col min="654" max="654" width="35.875" style="16" customWidth="1"/>
    <col min="655" max="655" width="12" style="16" customWidth="1"/>
    <col min="656" max="656" width="12.25" style="16" customWidth="1"/>
    <col min="657" max="657" width="9.625" style="16" customWidth="1"/>
    <col min="658" max="763" width="6.75" style="16" hidden="1" customWidth="1"/>
    <col min="764" max="909" width="7" style="16"/>
    <col min="910" max="910" width="35.875" style="16" customWidth="1"/>
    <col min="911" max="911" width="12" style="16" customWidth="1"/>
    <col min="912" max="912" width="12.25" style="16" customWidth="1"/>
    <col min="913" max="913" width="9.625" style="16" customWidth="1"/>
    <col min="914" max="1019" width="6.75" style="16" hidden="1" customWidth="1"/>
    <col min="1020" max="1165" width="7" style="16"/>
    <col min="1166" max="1166" width="35.875" style="16" customWidth="1"/>
    <col min="1167" max="1167" width="12" style="16" customWidth="1"/>
    <col min="1168" max="1168" width="12.25" style="16" customWidth="1"/>
    <col min="1169" max="1169" width="9.625" style="16" customWidth="1"/>
    <col min="1170" max="1275" width="6.75" style="16" hidden="1" customWidth="1"/>
    <col min="1276" max="1421" width="7" style="16"/>
    <col min="1422" max="1422" width="35.875" style="16" customWidth="1"/>
    <col min="1423" max="1423" width="12" style="16" customWidth="1"/>
    <col min="1424" max="1424" width="12.25" style="16" customWidth="1"/>
    <col min="1425" max="1425" width="9.625" style="16" customWidth="1"/>
    <col min="1426" max="1531" width="6.75" style="16" hidden="1" customWidth="1"/>
    <col min="1532" max="1677" width="7" style="16"/>
    <col min="1678" max="1678" width="35.875" style="16" customWidth="1"/>
    <col min="1679" max="1679" width="12" style="16" customWidth="1"/>
    <col min="1680" max="1680" width="12.25" style="16" customWidth="1"/>
    <col min="1681" max="1681" width="9.625" style="16" customWidth="1"/>
    <col min="1682" max="1787" width="6.75" style="16" hidden="1" customWidth="1"/>
    <col min="1788" max="1933" width="7" style="16"/>
    <col min="1934" max="1934" width="35.875" style="16" customWidth="1"/>
    <col min="1935" max="1935" width="12" style="16" customWidth="1"/>
    <col min="1936" max="1936" width="12.25" style="16" customWidth="1"/>
    <col min="1937" max="1937" width="9.625" style="16" customWidth="1"/>
    <col min="1938" max="2043" width="6.75" style="16" hidden="1" customWidth="1"/>
    <col min="2044" max="2189" width="7" style="16"/>
    <col min="2190" max="2190" width="35.875" style="16" customWidth="1"/>
    <col min="2191" max="2191" width="12" style="16" customWidth="1"/>
    <col min="2192" max="2192" width="12.25" style="16" customWidth="1"/>
    <col min="2193" max="2193" width="9.625" style="16" customWidth="1"/>
    <col min="2194" max="2299" width="6.75" style="16" hidden="1" customWidth="1"/>
    <col min="2300" max="2445" width="7" style="16"/>
    <col min="2446" max="2446" width="35.875" style="16" customWidth="1"/>
    <col min="2447" max="2447" width="12" style="16" customWidth="1"/>
    <col min="2448" max="2448" width="12.25" style="16" customWidth="1"/>
    <col min="2449" max="2449" width="9.625" style="16" customWidth="1"/>
    <col min="2450" max="2555" width="6.75" style="16" hidden="1" customWidth="1"/>
    <col min="2556" max="2701" width="7" style="16"/>
    <col min="2702" max="2702" width="35.875" style="16" customWidth="1"/>
    <col min="2703" max="2703" width="12" style="16" customWidth="1"/>
    <col min="2704" max="2704" width="12.25" style="16" customWidth="1"/>
    <col min="2705" max="2705" width="9.625" style="16" customWidth="1"/>
    <col min="2706" max="2811" width="6.75" style="16" hidden="1" customWidth="1"/>
    <col min="2812" max="2957" width="7" style="16"/>
    <col min="2958" max="2958" width="35.875" style="16" customWidth="1"/>
    <col min="2959" max="2959" width="12" style="16" customWidth="1"/>
    <col min="2960" max="2960" width="12.25" style="16" customWidth="1"/>
    <col min="2961" max="2961" width="9.625" style="16" customWidth="1"/>
    <col min="2962" max="3067" width="6.75" style="16" hidden="1" customWidth="1"/>
    <col min="3068" max="3213" width="7" style="16"/>
    <col min="3214" max="3214" width="35.875" style="16" customWidth="1"/>
    <col min="3215" max="3215" width="12" style="16" customWidth="1"/>
    <col min="3216" max="3216" width="12.25" style="16" customWidth="1"/>
    <col min="3217" max="3217" width="9.625" style="16" customWidth="1"/>
    <col min="3218" max="3323" width="6.75" style="16" hidden="1" customWidth="1"/>
    <col min="3324" max="3469" width="7" style="16"/>
    <col min="3470" max="3470" width="35.875" style="16" customWidth="1"/>
    <col min="3471" max="3471" width="12" style="16" customWidth="1"/>
    <col min="3472" max="3472" width="12.25" style="16" customWidth="1"/>
    <col min="3473" max="3473" width="9.625" style="16" customWidth="1"/>
    <col min="3474" max="3579" width="6.75" style="16" hidden="1" customWidth="1"/>
    <col min="3580" max="3725" width="7" style="16"/>
    <col min="3726" max="3726" width="35.875" style="16" customWidth="1"/>
    <col min="3727" max="3727" width="12" style="16" customWidth="1"/>
    <col min="3728" max="3728" width="12.25" style="16" customWidth="1"/>
    <col min="3729" max="3729" width="9.625" style="16" customWidth="1"/>
    <col min="3730" max="3835" width="6.75" style="16" hidden="1" customWidth="1"/>
    <col min="3836" max="3981" width="7" style="16"/>
    <col min="3982" max="3982" width="35.875" style="16" customWidth="1"/>
    <col min="3983" max="3983" width="12" style="16" customWidth="1"/>
    <col min="3984" max="3984" width="12.25" style="16" customWidth="1"/>
    <col min="3985" max="3985" width="9.625" style="16" customWidth="1"/>
    <col min="3986" max="4091" width="6.75" style="16" hidden="1" customWidth="1"/>
    <col min="4092" max="4237" width="7" style="16"/>
    <col min="4238" max="4238" width="35.875" style="16" customWidth="1"/>
    <col min="4239" max="4239" width="12" style="16" customWidth="1"/>
    <col min="4240" max="4240" width="12.25" style="16" customWidth="1"/>
    <col min="4241" max="4241" width="9.625" style="16" customWidth="1"/>
    <col min="4242" max="4347" width="6.75" style="16" hidden="1" customWidth="1"/>
    <col min="4348" max="4493" width="7" style="16"/>
    <col min="4494" max="4494" width="35.875" style="16" customWidth="1"/>
    <col min="4495" max="4495" width="12" style="16" customWidth="1"/>
    <col min="4496" max="4496" width="12.25" style="16" customWidth="1"/>
    <col min="4497" max="4497" width="9.625" style="16" customWidth="1"/>
    <col min="4498" max="4603" width="6.75" style="16" hidden="1" customWidth="1"/>
    <col min="4604" max="4749" width="7" style="16"/>
    <col min="4750" max="4750" width="35.875" style="16" customWidth="1"/>
    <col min="4751" max="4751" width="12" style="16" customWidth="1"/>
    <col min="4752" max="4752" width="12.25" style="16" customWidth="1"/>
    <col min="4753" max="4753" width="9.625" style="16" customWidth="1"/>
    <col min="4754" max="4859" width="6.75" style="16" hidden="1" customWidth="1"/>
    <col min="4860" max="5005" width="7" style="16"/>
    <col min="5006" max="5006" width="35.875" style="16" customWidth="1"/>
    <col min="5007" max="5007" width="12" style="16" customWidth="1"/>
    <col min="5008" max="5008" width="12.25" style="16" customWidth="1"/>
    <col min="5009" max="5009" width="9.625" style="16" customWidth="1"/>
    <col min="5010" max="5115" width="6.75" style="16" hidden="1" customWidth="1"/>
    <col min="5116" max="5261" width="7" style="16"/>
    <col min="5262" max="5262" width="35.875" style="16" customWidth="1"/>
    <col min="5263" max="5263" width="12" style="16" customWidth="1"/>
    <col min="5264" max="5264" width="12.25" style="16" customWidth="1"/>
    <col min="5265" max="5265" width="9.625" style="16" customWidth="1"/>
    <col min="5266" max="5371" width="6.75" style="16" hidden="1" customWidth="1"/>
    <col min="5372" max="5517" width="7" style="16"/>
    <col min="5518" max="5518" width="35.875" style="16" customWidth="1"/>
    <col min="5519" max="5519" width="12" style="16" customWidth="1"/>
    <col min="5520" max="5520" width="12.25" style="16" customWidth="1"/>
    <col min="5521" max="5521" width="9.625" style="16" customWidth="1"/>
    <col min="5522" max="5627" width="6.75" style="16" hidden="1" customWidth="1"/>
    <col min="5628" max="5773" width="7" style="16"/>
    <col min="5774" max="5774" width="35.875" style="16" customWidth="1"/>
    <col min="5775" max="5775" width="12" style="16" customWidth="1"/>
    <col min="5776" max="5776" width="12.25" style="16" customWidth="1"/>
    <col min="5777" max="5777" width="9.625" style="16" customWidth="1"/>
    <col min="5778" max="5883" width="6.75" style="16" hidden="1" customWidth="1"/>
    <col min="5884" max="6029" width="7" style="16"/>
    <col min="6030" max="6030" width="35.875" style="16" customWidth="1"/>
    <col min="6031" max="6031" width="12" style="16" customWidth="1"/>
    <col min="6032" max="6032" width="12.25" style="16" customWidth="1"/>
    <col min="6033" max="6033" width="9.625" style="16" customWidth="1"/>
    <col min="6034" max="6139" width="6.75" style="16" hidden="1" customWidth="1"/>
    <col min="6140" max="6285" width="7" style="16"/>
    <col min="6286" max="6286" width="35.875" style="16" customWidth="1"/>
    <col min="6287" max="6287" width="12" style="16" customWidth="1"/>
    <col min="6288" max="6288" width="12.25" style="16" customWidth="1"/>
    <col min="6289" max="6289" width="9.625" style="16" customWidth="1"/>
    <col min="6290" max="6395" width="6.75" style="16" hidden="1" customWidth="1"/>
    <col min="6396" max="6541" width="7" style="16"/>
    <col min="6542" max="6542" width="35.875" style="16" customWidth="1"/>
    <col min="6543" max="6543" width="12" style="16" customWidth="1"/>
    <col min="6544" max="6544" width="12.25" style="16" customWidth="1"/>
    <col min="6545" max="6545" width="9.625" style="16" customWidth="1"/>
    <col min="6546" max="6651" width="6.75" style="16" hidden="1" customWidth="1"/>
    <col min="6652" max="6797" width="7" style="16"/>
    <col min="6798" max="6798" width="35.875" style="16" customWidth="1"/>
    <col min="6799" max="6799" width="12" style="16" customWidth="1"/>
    <col min="6800" max="6800" width="12.25" style="16" customWidth="1"/>
    <col min="6801" max="6801" width="9.625" style="16" customWidth="1"/>
    <col min="6802" max="6907" width="6.75" style="16" hidden="1" customWidth="1"/>
    <col min="6908" max="7053" width="7" style="16"/>
    <col min="7054" max="7054" width="35.875" style="16" customWidth="1"/>
    <col min="7055" max="7055" width="12" style="16" customWidth="1"/>
    <col min="7056" max="7056" width="12.25" style="16" customWidth="1"/>
    <col min="7057" max="7057" width="9.625" style="16" customWidth="1"/>
    <col min="7058" max="7163" width="6.75" style="16" hidden="1" customWidth="1"/>
    <col min="7164" max="7309" width="7" style="16"/>
    <col min="7310" max="7310" width="35.875" style="16" customWidth="1"/>
    <col min="7311" max="7311" width="12" style="16" customWidth="1"/>
    <col min="7312" max="7312" width="12.25" style="16" customWidth="1"/>
    <col min="7313" max="7313" width="9.625" style="16" customWidth="1"/>
    <col min="7314" max="7419" width="6.75" style="16" hidden="1" customWidth="1"/>
    <col min="7420" max="7565" width="7" style="16"/>
    <col min="7566" max="7566" width="35.875" style="16" customWidth="1"/>
    <col min="7567" max="7567" width="12" style="16" customWidth="1"/>
    <col min="7568" max="7568" width="12.25" style="16" customWidth="1"/>
    <col min="7569" max="7569" width="9.625" style="16" customWidth="1"/>
    <col min="7570" max="7675" width="6.75" style="16" hidden="1" customWidth="1"/>
    <col min="7676" max="7821" width="7" style="16"/>
    <col min="7822" max="7822" width="35.875" style="16" customWidth="1"/>
    <col min="7823" max="7823" width="12" style="16" customWidth="1"/>
    <col min="7824" max="7824" width="12.25" style="16" customWidth="1"/>
    <col min="7825" max="7825" width="9.625" style="16" customWidth="1"/>
    <col min="7826" max="7931" width="6.75" style="16" hidden="1" customWidth="1"/>
    <col min="7932" max="8077" width="7" style="16"/>
    <col min="8078" max="8078" width="35.875" style="16" customWidth="1"/>
    <col min="8079" max="8079" width="12" style="16" customWidth="1"/>
    <col min="8080" max="8080" width="12.25" style="16" customWidth="1"/>
    <col min="8081" max="8081" width="9.625" style="16" customWidth="1"/>
    <col min="8082" max="8187" width="6.75" style="16" hidden="1" customWidth="1"/>
    <col min="8188" max="8333" width="7" style="16"/>
    <col min="8334" max="8334" width="35.875" style="16" customWidth="1"/>
    <col min="8335" max="8335" width="12" style="16" customWidth="1"/>
    <col min="8336" max="8336" width="12.25" style="16" customWidth="1"/>
    <col min="8337" max="8337" width="9.625" style="16" customWidth="1"/>
    <col min="8338" max="8443" width="6.75" style="16" hidden="1" customWidth="1"/>
    <col min="8444" max="8589" width="7" style="16"/>
    <col min="8590" max="8590" width="35.875" style="16" customWidth="1"/>
    <col min="8591" max="8591" width="12" style="16" customWidth="1"/>
    <col min="8592" max="8592" width="12.25" style="16" customWidth="1"/>
    <col min="8593" max="8593" width="9.625" style="16" customWidth="1"/>
    <col min="8594" max="8699" width="6.75" style="16" hidden="1" customWidth="1"/>
    <col min="8700" max="8845" width="7" style="16"/>
    <col min="8846" max="8846" width="35.875" style="16" customWidth="1"/>
    <col min="8847" max="8847" width="12" style="16" customWidth="1"/>
    <col min="8848" max="8848" width="12.25" style="16" customWidth="1"/>
    <col min="8849" max="8849" width="9.625" style="16" customWidth="1"/>
    <col min="8850" max="8955" width="6.75" style="16" hidden="1" customWidth="1"/>
    <col min="8956" max="9101" width="7" style="16"/>
    <col min="9102" max="9102" width="35.875" style="16" customWidth="1"/>
    <col min="9103" max="9103" width="12" style="16" customWidth="1"/>
    <col min="9104" max="9104" width="12.25" style="16" customWidth="1"/>
    <col min="9105" max="9105" width="9.625" style="16" customWidth="1"/>
    <col min="9106" max="9211" width="6.75" style="16" hidden="1" customWidth="1"/>
    <col min="9212" max="9357" width="7" style="16"/>
    <col min="9358" max="9358" width="35.875" style="16" customWidth="1"/>
    <col min="9359" max="9359" width="12" style="16" customWidth="1"/>
    <col min="9360" max="9360" width="12.25" style="16" customWidth="1"/>
    <col min="9361" max="9361" width="9.625" style="16" customWidth="1"/>
    <col min="9362" max="9467" width="6.75" style="16" hidden="1" customWidth="1"/>
    <col min="9468" max="9613" width="7" style="16"/>
    <col min="9614" max="9614" width="35.875" style="16" customWidth="1"/>
    <col min="9615" max="9615" width="12" style="16" customWidth="1"/>
    <col min="9616" max="9616" width="12.25" style="16" customWidth="1"/>
    <col min="9617" max="9617" width="9.625" style="16" customWidth="1"/>
    <col min="9618" max="9723" width="6.75" style="16" hidden="1" customWidth="1"/>
    <col min="9724" max="9869" width="7" style="16"/>
    <col min="9870" max="9870" width="35.875" style="16" customWidth="1"/>
    <col min="9871" max="9871" width="12" style="16" customWidth="1"/>
    <col min="9872" max="9872" width="12.25" style="16" customWidth="1"/>
    <col min="9873" max="9873" width="9.625" style="16" customWidth="1"/>
    <col min="9874" max="9979" width="6.75" style="16" hidden="1" customWidth="1"/>
    <col min="9980" max="10125" width="7" style="16"/>
    <col min="10126" max="10126" width="35.875" style="16" customWidth="1"/>
    <col min="10127" max="10127" width="12" style="16" customWidth="1"/>
    <col min="10128" max="10128" width="12.25" style="16" customWidth="1"/>
    <col min="10129" max="10129" width="9.625" style="16" customWidth="1"/>
    <col min="10130" max="10235" width="6.75" style="16" hidden="1" customWidth="1"/>
    <col min="10236" max="10381" width="7" style="16"/>
    <col min="10382" max="10382" width="35.875" style="16" customWidth="1"/>
    <col min="10383" max="10383" width="12" style="16" customWidth="1"/>
    <col min="10384" max="10384" width="12.25" style="16" customWidth="1"/>
    <col min="10385" max="10385" width="9.625" style="16" customWidth="1"/>
    <col min="10386" max="10491" width="6.75" style="16" hidden="1" customWidth="1"/>
    <col min="10492" max="10637" width="7" style="16"/>
    <col min="10638" max="10638" width="35.875" style="16" customWidth="1"/>
    <col min="10639" max="10639" width="12" style="16" customWidth="1"/>
    <col min="10640" max="10640" width="12.25" style="16" customWidth="1"/>
    <col min="10641" max="10641" width="9.625" style="16" customWidth="1"/>
    <col min="10642" max="10747" width="6.75" style="16" hidden="1" customWidth="1"/>
    <col min="10748" max="10893" width="7" style="16"/>
    <col min="10894" max="10894" width="35.875" style="16" customWidth="1"/>
    <col min="10895" max="10895" width="12" style="16" customWidth="1"/>
    <col min="10896" max="10896" width="12.25" style="16" customWidth="1"/>
    <col min="10897" max="10897" width="9.625" style="16" customWidth="1"/>
    <col min="10898" max="11003" width="6.75" style="16" hidden="1" customWidth="1"/>
    <col min="11004" max="11149" width="7" style="16"/>
    <col min="11150" max="11150" width="35.875" style="16" customWidth="1"/>
    <col min="11151" max="11151" width="12" style="16" customWidth="1"/>
    <col min="11152" max="11152" width="12.25" style="16" customWidth="1"/>
    <col min="11153" max="11153" width="9.625" style="16" customWidth="1"/>
    <col min="11154" max="11259" width="6.75" style="16" hidden="1" customWidth="1"/>
    <col min="11260" max="11405" width="7" style="16"/>
    <col min="11406" max="11406" width="35.875" style="16" customWidth="1"/>
    <col min="11407" max="11407" width="12" style="16" customWidth="1"/>
    <col min="11408" max="11408" width="12.25" style="16" customWidth="1"/>
    <col min="11409" max="11409" width="9.625" style="16" customWidth="1"/>
    <col min="11410" max="11515" width="6.75" style="16" hidden="1" customWidth="1"/>
    <col min="11516" max="11661" width="7" style="16"/>
    <col min="11662" max="11662" width="35.875" style="16" customWidth="1"/>
    <col min="11663" max="11663" width="12" style="16" customWidth="1"/>
    <col min="11664" max="11664" width="12.25" style="16" customWidth="1"/>
    <col min="11665" max="11665" width="9.625" style="16" customWidth="1"/>
    <col min="11666" max="11771" width="6.75" style="16" hidden="1" customWidth="1"/>
    <col min="11772" max="11917" width="7" style="16"/>
    <col min="11918" max="11918" width="35.875" style="16" customWidth="1"/>
    <col min="11919" max="11919" width="12" style="16" customWidth="1"/>
    <col min="11920" max="11920" width="12.25" style="16" customWidth="1"/>
    <col min="11921" max="11921" width="9.625" style="16" customWidth="1"/>
    <col min="11922" max="12027" width="6.75" style="16" hidden="1" customWidth="1"/>
    <col min="12028" max="12173" width="7" style="16"/>
    <col min="12174" max="12174" width="35.875" style="16" customWidth="1"/>
    <col min="12175" max="12175" width="12" style="16" customWidth="1"/>
    <col min="12176" max="12176" width="12.25" style="16" customWidth="1"/>
    <col min="12177" max="12177" width="9.625" style="16" customWidth="1"/>
    <col min="12178" max="12283" width="6.75" style="16" hidden="1" customWidth="1"/>
    <col min="12284" max="12429" width="7" style="16"/>
    <col min="12430" max="12430" width="35.875" style="16" customWidth="1"/>
    <col min="12431" max="12431" width="12" style="16" customWidth="1"/>
    <col min="12432" max="12432" width="12.25" style="16" customWidth="1"/>
    <col min="12433" max="12433" width="9.625" style="16" customWidth="1"/>
    <col min="12434" max="12539" width="6.75" style="16" hidden="1" customWidth="1"/>
    <col min="12540" max="12685" width="7" style="16"/>
    <col min="12686" max="12686" width="35.875" style="16" customWidth="1"/>
    <col min="12687" max="12687" width="12" style="16" customWidth="1"/>
    <col min="12688" max="12688" width="12.25" style="16" customWidth="1"/>
    <col min="12689" max="12689" width="9.625" style="16" customWidth="1"/>
    <col min="12690" max="12795" width="6.75" style="16" hidden="1" customWidth="1"/>
    <col min="12796" max="12941" width="7" style="16"/>
    <col min="12942" max="12942" width="35.875" style="16" customWidth="1"/>
    <col min="12943" max="12943" width="12" style="16" customWidth="1"/>
    <col min="12944" max="12944" width="12.25" style="16" customWidth="1"/>
    <col min="12945" max="12945" width="9.625" style="16" customWidth="1"/>
    <col min="12946" max="13051" width="6.75" style="16" hidden="1" customWidth="1"/>
    <col min="13052" max="13197" width="7" style="16"/>
    <col min="13198" max="13198" width="35.875" style="16" customWidth="1"/>
    <col min="13199" max="13199" width="12" style="16" customWidth="1"/>
    <col min="13200" max="13200" width="12.25" style="16" customWidth="1"/>
    <col min="13201" max="13201" width="9.625" style="16" customWidth="1"/>
    <col min="13202" max="13307" width="6.75" style="16" hidden="1" customWidth="1"/>
    <col min="13308" max="13453" width="7" style="16"/>
    <col min="13454" max="13454" width="35.875" style="16" customWidth="1"/>
    <col min="13455" max="13455" width="12" style="16" customWidth="1"/>
    <col min="13456" max="13456" width="12.25" style="16" customWidth="1"/>
    <col min="13457" max="13457" width="9.625" style="16" customWidth="1"/>
    <col min="13458" max="13563" width="6.75" style="16" hidden="1" customWidth="1"/>
    <col min="13564" max="13709" width="7" style="16"/>
    <col min="13710" max="13710" width="35.875" style="16" customWidth="1"/>
    <col min="13711" max="13711" width="12" style="16" customWidth="1"/>
    <col min="13712" max="13712" width="12.25" style="16" customWidth="1"/>
    <col min="13713" max="13713" width="9.625" style="16" customWidth="1"/>
    <col min="13714" max="13819" width="6.75" style="16" hidden="1" customWidth="1"/>
    <col min="13820" max="13965" width="7" style="16"/>
    <col min="13966" max="13966" width="35.875" style="16" customWidth="1"/>
    <col min="13967" max="13967" width="12" style="16" customWidth="1"/>
    <col min="13968" max="13968" width="12.25" style="16" customWidth="1"/>
    <col min="13969" max="13969" width="9.625" style="16" customWidth="1"/>
    <col min="13970" max="14075" width="6.75" style="16" hidden="1" customWidth="1"/>
    <col min="14076" max="14221" width="7" style="16"/>
    <col min="14222" max="14222" width="35.875" style="16" customWidth="1"/>
    <col min="14223" max="14223" width="12" style="16" customWidth="1"/>
    <col min="14224" max="14224" width="12.25" style="16" customWidth="1"/>
    <col min="14225" max="14225" width="9.625" style="16" customWidth="1"/>
    <col min="14226" max="14331" width="6.75" style="16" hidden="1" customWidth="1"/>
    <col min="14332" max="14477" width="7" style="16"/>
    <col min="14478" max="14478" width="35.875" style="16" customWidth="1"/>
    <col min="14479" max="14479" width="12" style="16" customWidth="1"/>
    <col min="14480" max="14480" width="12.25" style="16" customWidth="1"/>
    <col min="14481" max="14481" width="9.625" style="16" customWidth="1"/>
    <col min="14482" max="14587" width="6.75" style="16" hidden="1" customWidth="1"/>
    <col min="14588" max="14733" width="7" style="16"/>
    <col min="14734" max="14734" width="35.875" style="16" customWidth="1"/>
    <col min="14735" max="14735" width="12" style="16" customWidth="1"/>
    <col min="14736" max="14736" width="12.25" style="16" customWidth="1"/>
    <col min="14737" max="14737" width="9.625" style="16" customWidth="1"/>
    <col min="14738" max="14843" width="6.75" style="16" hidden="1" customWidth="1"/>
    <col min="14844" max="14989" width="7" style="16"/>
    <col min="14990" max="14990" width="35.875" style="16" customWidth="1"/>
    <col min="14991" max="14991" width="12" style="16" customWidth="1"/>
    <col min="14992" max="14992" width="12.25" style="16" customWidth="1"/>
    <col min="14993" max="14993" width="9.625" style="16" customWidth="1"/>
    <col min="14994" max="15099" width="6.75" style="16" hidden="1" customWidth="1"/>
    <col min="15100" max="15245" width="7" style="16"/>
    <col min="15246" max="15246" width="35.875" style="16" customWidth="1"/>
    <col min="15247" max="15247" width="12" style="16" customWidth="1"/>
    <col min="15248" max="15248" width="12.25" style="16" customWidth="1"/>
    <col min="15249" max="15249" width="9.625" style="16" customWidth="1"/>
    <col min="15250" max="15355" width="6.75" style="16" hidden="1" customWidth="1"/>
    <col min="15356" max="15501" width="7" style="16"/>
    <col min="15502" max="15502" width="35.875" style="16" customWidth="1"/>
    <col min="15503" max="15503" width="12" style="16" customWidth="1"/>
    <col min="15504" max="15504" width="12.25" style="16" customWidth="1"/>
    <col min="15505" max="15505" width="9.625" style="16" customWidth="1"/>
    <col min="15506" max="15611" width="6.75" style="16" hidden="1" customWidth="1"/>
    <col min="15612" max="15757" width="7" style="16"/>
    <col min="15758" max="15758" width="35.875" style="16" customWidth="1"/>
    <col min="15759" max="15759" width="12" style="16" customWidth="1"/>
    <col min="15760" max="15760" width="12.25" style="16" customWidth="1"/>
    <col min="15761" max="15761" width="9.625" style="16" customWidth="1"/>
    <col min="15762" max="15867" width="6.75" style="16" hidden="1" customWidth="1"/>
    <col min="15868" max="16013" width="7" style="16"/>
    <col min="16014" max="16014" width="35.875" style="16" customWidth="1"/>
    <col min="16015" max="16015" width="12" style="16" customWidth="1"/>
    <col min="16016" max="16016" width="12.25" style="16" customWidth="1"/>
    <col min="16017" max="16017" width="9.625" style="16" customWidth="1"/>
    <col min="16018" max="16123" width="6.75" style="16" hidden="1" customWidth="1"/>
    <col min="16124" max="16377" width="7" style="16"/>
    <col min="16378" max="16380" width="7" style="16" customWidth="1"/>
    <col min="16381" max="16384" width="6.75" style="16"/>
  </cols>
  <sheetData>
    <row r="1" ht="19.5" customHeight="1" spans="1:1">
      <c r="A1" s="17" t="s">
        <v>1436</v>
      </c>
    </row>
    <row r="2" ht="28.5" customHeight="1" spans="1:6">
      <c r="A2" s="42" t="s">
        <v>1437</v>
      </c>
      <c r="B2" s="42"/>
      <c r="C2" s="42"/>
      <c r="D2" s="42"/>
      <c r="E2" s="63"/>
      <c r="F2" s="63"/>
    </row>
    <row r="3" ht="19.5" customHeight="1" spans="1:6">
      <c r="A3" s="64"/>
      <c r="B3" s="22"/>
      <c r="C3" s="23" t="s">
        <v>1373</v>
      </c>
      <c r="E3" s="65"/>
      <c r="F3" s="66" t="s">
        <v>1374</v>
      </c>
    </row>
    <row r="4" ht="36" customHeight="1" spans="1:6">
      <c r="A4" s="67" t="s">
        <v>1438</v>
      </c>
      <c r="B4" s="28" t="s">
        <v>1376</v>
      </c>
      <c r="C4" s="28" t="s">
        <v>1377</v>
      </c>
      <c r="D4" s="29" t="s">
        <v>1424</v>
      </c>
      <c r="E4" s="47" t="s">
        <v>1378</v>
      </c>
      <c r="F4" s="47" t="s">
        <v>1379</v>
      </c>
    </row>
    <row r="5" ht="30" customHeight="1" spans="1:6">
      <c r="A5" s="68" t="s">
        <v>1439</v>
      </c>
      <c r="B5" s="51"/>
      <c r="C5" s="51"/>
      <c r="D5" s="52"/>
      <c r="E5" s="53"/>
      <c r="F5" s="53"/>
    </row>
    <row r="6" ht="30" customHeight="1" spans="1:6">
      <c r="A6" s="68" t="s">
        <v>1440</v>
      </c>
      <c r="B6" s="54">
        <v>68</v>
      </c>
      <c r="C6" s="54">
        <v>68</v>
      </c>
      <c r="D6" s="55">
        <v>39</v>
      </c>
      <c r="E6" s="56">
        <f>C6/D6</f>
        <v>1.74358974358974</v>
      </c>
      <c r="F6" s="56">
        <v>0.3929</v>
      </c>
    </row>
    <row r="7" ht="30" customHeight="1" spans="1:6">
      <c r="A7" s="35" t="s">
        <v>1441</v>
      </c>
      <c r="B7" s="58"/>
      <c r="C7" s="58"/>
      <c r="D7" s="58"/>
      <c r="E7" s="56"/>
      <c r="F7" s="56"/>
    </row>
    <row r="8" ht="30" customHeight="1" spans="1:6">
      <c r="A8" s="35" t="s">
        <v>1442</v>
      </c>
      <c r="B8" s="58"/>
      <c r="C8" s="58"/>
      <c r="D8" s="58"/>
      <c r="E8" s="56"/>
      <c r="F8" s="56"/>
    </row>
    <row r="9" ht="30" customHeight="1" spans="1:6">
      <c r="A9" s="69" t="s">
        <v>1443</v>
      </c>
      <c r="B9" s="58"/>
      <c r="C9" s="58"/>
      <c r="D9" s="58"/>
      <c r="E9" s="56"/>
      <c r="F9" s="56"/>
    </row>
    <row r="10" ht="30" customHeight="1" spans="1:6">
      <c r="A10" s="67" t="s">
        <v>1444</v>
      </c>
      <c r="B10" s="58">
        <v>68</v>
      </c>
      <c r="C10" s="58">
        <v>68</v>
      </c>
      <c r="D10" s="58">
        <v>39</v>
      </c>
      <c r="E10" s="56">
        <f>C10/D10</f>
        <v>1.74358974358974</v>
      </c>
      <c r="F10" s="56">
        <v>0.3929</v>
      </c>
    </row>
    <row r="11" ht="30" customHeight="1" spans="1:6">
      <c r="A11" s="46" t="s">
        <v>1445</v>
      </c>
      <c r="B11" s="58"/>
      <c r="C11" s="58"/>
      <c r="D11" s="58"/>
      <c r="E11" s="56"/>
      <c r="F11" s="56"/>
    </row>
    <row r="12" ht="30" customHeight="1" spans="1:6">
      <c r="A12" s="70" t="s">
        <v>1446</v>
      </c>
      <c r="B12" s="58"/>
      <c r="C12" s="58"/>
      <c r="D12" s="58"/>
      <c r="E12" s="56"/>
      <c r="F12" s="56"/>
    </row>
    <row r="13" ht="30" customHeight="1" spans="1:6">
      <c r="A13" s="71" t="s">
        <v>1447</v>
      </c>
      <c r="B13" s="58"/>
      <c r="C13" s="58"/>
      <c r="D13" s="58"/>
      <c r="E13" s="56"/>
      <c r="F13" s="56"/>
    </row>
    <row r="14" ht="30" customHeight="1" spans="1:6">
      <c r="A14" s="72" t="s">
        <v>1448</v>
      </c>
      <c r="B14" s="58"/>
      <c r="C14" s="58"/>
      <c r="D14" s="58"/>
      <c r="E14" s="56"/>
      <c r="F14" s="56"/>
    </row>
    <row r="15" ht="30" customHeight="1" spans="1:6">
      <c r="A15" s="72" t="s">
        <v>1449</v>
      </c>
      <c r="B15" s="58"/>
      <c r="C15" s="58"/>
      <c r="D15" s="58">
        <v>17</v>
      </c>
      <c r="E15" s="56"/>
      <c r="F15" s="56">
        <v>-0.6458</v>
      </c>
    </row>
    <row r="16" ht="30" customHeight="1" spans="1:6">
      <c r="A16" s="67" t="s">
        <v>1450</v>
      </c>
      <c r="B16" s="58">
        <v>68</v>
      </c>
      <c r="C16" s="58">
        <v>68</v>
      </c>
      <c r="D16" s="58">
        <v>56</v>
      </c>
      <c r="E16" s="56">
        <f>C16/D16</f>
        <v>1.21428571428571</v>
      </c>
      <c r="F16" s="56">
        <v>-0.3571</v>
      </c>
    </row>
    <row r="17" ht="28" customHeight="1" spans="1:2">
      <c r="A17" s="61"/>
      <c r="B17" s="61"/>
    </row>
  </sheetData>
  <mergeCells count="2">
    <mergeCell ref="A2:F2"/>
    <mergeCell ref="A17:B17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L3" sqref="L3"/>
    </sheetView>
  </sheetViews>
  <sheetFormatPr defaultColWidth="6.75" defaultRowHeight="11.25" outlineLevelCol="6"/>
  <cols>
    <col min="1" max="1" width="8.375" style="40"/>
    <col min="2" max="2" width="36.5" style="41" customWidth="1"/>
    <col min="3" max="3" width="14.125" style="16" customWidth="1"/>
    <col min="4" max="4" width="11" style="16" customWidth="1"/>
    <col min="5" max="5" width="12.375" style="16" customWidth="1"/>
    <col min="6" max="6" width="11.5" style="16" customWidth="1"/>
    <col min="7" max="7" width="12.375" style="16" customWidth="1"/>
    <col min="8" max="144" width="7" style="16"/>
    <col min="145" max="145" width="35.875" style="16" customWidth="1"/>
    <col min="146" max="146" width="12" style="16" customWidth="1"/>
    <col min="147" max="147" width="12.25" style="16" customWidth="1"/>
    <col min="148" max="148" width="9.625" style="16" customWidth="1"/>
    <col min="149" max="254" width="6.75" style="16" hidden="1" customWidth="1"/>
    <col min="255" max="400" width="7" style="16"/>
    <col min="401" max="401" width="35.875" style="16" customWidth="1"/>
    <col min="402" max="402" width="12" style="16" customWidth="1"/>
    <col min="403" max="403" width="12.25" style="16" customWidth="1"/>
    <col min="404" max="404" width="9.625" style="16" customWidth="1"/>
    <col min="405" max="510" width="6.75" style="16" hidden="1" customWidth="1"/>
    <col min="511" max="656" width="7" style="16"/>
    <col min="657" max="657" width="35.875" style="16" customWidth="1"/>
    <col min="658" max="658" width="12" style="16" customWidth="1"/>
    <col min="659" max="659" width="12.25" style="16" customWidth="1"/>
    <col min="660" max="660" width="9.625" style="16" customWidth="1"/>
    <col min="661" max="766" width="6.75" style="16" hidden="1" customWidth="1"/>
    <col min="767" max="912" width="7" style="16"/>
    <col min="913" max="913" width="35.875" style="16" customWidth="1"/>
    <col min="914" max="914" width="12" style="16" customWidth="1"/>
    <col min="915" max="915" width="12.25" style="16" customWidth="1"/>
    <col min="916" max="916" width="9.625" style="16" customWidth="1"/>
    <col min="917" max="1022" width="6.75" style="16" hidden="1" customWidth="1"/>
    <col min="1023" max="1168" width="7" style="16"/>
    <col min="1169" max="1169" width="35.875" style="16" customWidth="1"/>
    <col min="1170" max="1170" width="12" style="16" customWidth="1"/>
    <col min="1171" max="1171" width="12.25" style="16" customWidth="1"/>
    <col min="1172" max="1172" width="9.625" style="16" customWidth="1"/>
    <col min="1173" max="1278" width="6.75" style="16" hidden="1" customWidth="1"/>
    <col min="1279" max="1424" width="7" style="16"/>
    <col min="1425" max="1425" width="35.875" style="16" customWidth="1"/>
    <col min="1426" max="1426" width="12" style="16" customWidth="1"/>
    <col min="1427" max="1427" width="12.25" style="16" customWidth="1"/>
    <col min="1428" max="1428" width="9.625" style="16" customWidth="1"/>
    <col min="1429" max="1534" width="6.75" style="16" hidden="1" customWidth="1"/>
    <col min="1535" max="1680" width="7" style="16"/>
    <col min="1681" max="1681" width="35.875" style="16" customWidth="1"/>
    <col min="1682" max="1682" width="12" style="16" customWidth="1"/>
    <col min="1683" max="1683" width="12.25" style="16" customWidth="1"/>
    <col min="1684" max="1684" width="9.625" style="16" customWidth="1"/>
    <col min="1685" max="1790" width="6.75" style="16" hidden="1" customWidth="1"/>
    <col min="1791" max="1936" width="7" style="16"/>
    <col min="1937" max="1937" width="35.875" style="16" customWidth="1"/>
    <col min="1938" max="1938" width="12" style="16" customWidth="1"/>
    <col min="1939" max="1939" width="12.25" style="16" customWidth="1"/>
    <col min="1940" max="1940" width="9.625" style="16" customWidth="1"/>
    <col min="1941" max="2046" width="6.75" style="16" hidden="1" customWidth="1"/>
    <col min="2047" max="2192" width="7" style="16"/>
    <col min="2193" max="2193" width="35.875" style="16" customWidth="1"/>
    <col min="2194" max="2194" width="12" style="16" customWidth="1"/>
    <col min="2195" max="2195" width="12.25" style="16" customWidth="1"/>
    <col min="2196" max="2196" width="9.625" style="16" customWidth="1"/>
    <col min="2197" max="2302" width="6.75" style="16" hidden="1" customWidth="1"/>
    <col min="2303" max="2448" width="7" style="16"/>
    <col min="2449" max="2449" width="35.875" style="16" customWidth="1"/>
    <col min="2450" max="2450" width="12" style="16" customWidth="1"/>
    <col min="2451" max="2451" width="12.25" style="16" customWidth="1"/>
    <col min="2452" max="2452" width="9.625" style="16" customWidth="1"/>
    <col min="2453" max="2558" width="6.75" style="16" hidden="1" customWidth="1"/>
    <col min="2559" max="2704" width="7" style="16"/>
    <col min="2705" max="2705" width="35.875" style="16" customWidth="1"/>
    <col min="2706" max="2706" width="12" style="16" customWidth="1"/>
    <col min="2707" max="2707" width="12.25" style="16" customWidth="1"/>
    <col min="2708" max="2708" width="9.625" style="16" customWidth="1"/>
    <col min="2709" max="2814" width="6.75" style="16" hidden="1" customWidth="1"/>
    <col min="2815" max="2960" width="7" style="16"/>
    <col min="2961" max="2961" width="35.875" style="16" customWidth="1"/>
    <col min="2962" max="2962" width="12" style="16" customWidth="1"/>
    <col min="2963" max="2963" width="12.25" style="16" customWidth="1"/>
    <col min="2964" max="2964" width="9.625" style="16" customWidth="1"/>
    <col min="2965" max="3070" width="6.75" style="16" hidden="1" customWidth="1"/>
    <col min="3071" max="3216" width="7" style="16"/>
    <col min="3217" max="3217" width="35.875" style="16" customWidth="1"/>
    <col min="3218" max="3218" width="12" style="16" customWidth="1"/>
    <col min="3219" max="3219" width="12.25" style="16" customWidth="1"/>
    <col min="3220" max="3220" width="9.625" style="16" customWidth="1"/>
    <col min="3221" max="3326" width="6.75" style="16" hidden="1" customWidth="1"/>
    <col min="3327" max="3472" width="7" style="16"/>
    <col min="3473" max="3473" width="35.875" style="16" customWidth="1"/>
    <col min="3474" max="3474" width="12" style="16" customWidth="1"/>
    <col min="3475" max="3475" width="12.25" style="16" customWidth="1"/>
    <col min="3476" max="3476" width="9.625" style="16" customWidth="1"/>
    <col min="3477" max="3582" width="6.75" style="16" hidden="1" customWidth="1"/>
    <col min="3583" max="3728" width="7" style="16"/>
    <col min="3729" max="3729" width="35.875" style="16" customWidth="1"/>
    <col min="3730" max="3730" width="12" style="16" customWidth="1"/>
    <col min="3731" max="3731" width="12.25" style="16" customWidth="1"/>
    <col min="3732" max="3732" width="9.625" style="16" customWidth="1"/>
    <col min="3733" max="3838" width="6.75" style="16" hidden="1" customWidth="1"/>
    <col min="3839" max="3984" width="7" style="16"/>
    <col min="3985" max="3985" width="35.875" style="16" customWidth="1"/>
    <col min="3986" max="3986" width="12" style="16" customWidth="1"/>
    <col min="3987" max="3987" width="12.25" style="16" customWidth="1"/>
    <col min="3988" max="3988" width="9.625" style="16" customWidth="1"/>
    <col min="3989" max="4094" width="6.75" style="16" hidden="1" customWidth="1"/>
    <col min="4095" max="4240" width="7" style="16"/>
    <col min="4241" max="4241" width="35.875" style="16" customWidth="1"/>
    <col min="4242" max="4242" width="12" style="16" customWidth="1"/>
    <col min="4243" max="4243" width="12.25" style="16" customWidth="1"/>
    <col min="4244" max="4244" width="9.625" style="16" customWidth="1"/>
    <col min="4245" max="4350" width="6.75" style="16" hidden="1" customWidth="1"/>
    <col min="4351" max="4496" width="7" style="16"/>
    <col min="4497" max="4497" width="35.875" style="16" customWidth="1"/>
    <col min="4498" max="4498" width="12" style="16" customWidth="1"/>
    <col min="4499" max="4499" width="12.25" style="16" customWidth="1"/>
    <col min="4500" max="4500" width="9.625" style="16" customWidth="1"/>
    <col min="4501" max="4606" width="6.75" style="16" hidden="1" customWidth="1"/>
    <col min="4607" max="4752" width="7" style="16"/>
    <col min="4753" max="4753" width="35.875" style="16" customWidth="1"/>
    <col min="4754" max="4754" width="12" style="16" customWidth="1"/>
    <col min="4755" max="4755" width="12.25" style="16" customWidth="1"/>
    <col min="4756" max="4756" width="9.625" style="16" customWidth="1"/>
    <col min="4757" max="4862" width="6.75" style="16" hidden="1" customWidth="1"/>
    <col min="4863" max="5008" width="7" style="16"/>
    <col min="5009" max="5009" width="35.875" style="16" customWidth="1"/>
    <col min="5010" max="5010" width="12" style="16" customWidth="1"/>
    <col min="5011" max="5011" width="12.25" style="16" customWidth="1"/>
    <col min="5012" max="5012" width="9.625" style="16" customWidth="1"/>
    <col min="5013" max="5118" width="6.75" style="16" hidden="1" customWidth="1"/>
    <col min="5119" max="5264" width="7" style="16"/>
    <col min="5265" max="5265" width="35.875" style="16" customWidth="1"/>
    <col min="5266" max="5266" width="12" style="16" customWidth="1"/>
    <col min="5267" max="5267" width="12.25" style="16" customWidth="1"/>
    <col min="5268" max="5268" width="9.625" style="16" customWidth="1"/>
    <col min="5269" max="5374" width="6.75" style="16" hidden="1" customWidth="1"/>
    <col min="5375" max="5520" width="7" style="16"/>
    <col min="5521" max="5521" width="35.875" style="16" customWidth="1"/>
    <col min="5522" max="5522" width="12" style="16" customWidth="1"/>
    <col min="5523" max="5523" width="12.25" style="16" customWidth="1"/>
    <col min="5524" max="5524" width="9.625" style="16" customWidth="1"/>
    <col min="5525" max="5630" width="6.75" style="16" hidden="1" customWidth="1"/>
    <col min="5631" max="5776" width="7" style="16"/>
    <col min="5777" max="5777" width="35.875" style="16" customWidth="1"/>
    <col min="5778" max="5778" width="12" style="16" customWidth="1"/>
    <col min="5779" max="5779" width="12.25" style="16" customWidth="1"/>
    <col min="5780" max="5780" width="9.625" style="16" customWidth="1"/>
    <col min="5781" max="5886" width="6.75" style="16" hidden="1" customWidth="1"/>
    <col min="5887" max="6032" width="7" style="16"/>
    <col min="6033" max="6033" width="35.875" style="16" customWidth="1"/>
    <col min="6034" max="6034" width="12" style="16" customWidth="1"/>
    <col min="6035" max="6035" width="12.25" style="16" customWidth="1"/>
    <col min="6036" max="6036" width="9.625" style="16" customWidth="1"/>
    <col min="6037" max="6142" width="6.75" style="16" hidden="1" customWidth="1"/>
    <col min="6143" max="6288" width="7" style="16"/>
    <col min="6289" max="6289" width="35.875" style="16" customWidth="1"/>
    <col min="6290" max="6290" width="12" style="16" customWidth="1"/>
    <col min="6291" max="6291" width="12.25" style="16" customWidth="1"/>
    <col min="6292" max="6292" width="9.625" style="16" customWidth="1"/>
    <col min="6293" max="6398" width="6.75" style="16" hidden="1" customWidth="1"/>
    <col min="6399" max="6544" width="7" style="16"/>
    <col min="6545" max="6545" width="35.875" style="16" customWidth="1"/>
    <col min="6546" max="6546" width="12" style="16" customWidth="1"/>
    <col min="6547" max="6547" width="12.25" style="16" customWidth="1"/>
    <col min="6548" max="6548" width="9.625" style="16" customWidth="1"/>
    <col min="6549" max="6654" width="6.75" style="16" hidden="1" customWidth="1"/>
    <col min="6655" max="6800" width="7" style="16"/>
    <col min="6801" max="6801" width="35.875" style="16" customWidth="1"/>
    <col min="6802" max="6802" width="12" style="16" customWidth="1"/>
    <col min="6803" max="6803" width="12.25" style="16" customWidth="1"/>
    <col min="6804" max="6804" width="9.625" style="16" customWidth="1"/>
    <col min="6805" max="6910" width="6.75" style="16" hidden="1" customWidth="1"/>
    <col min="6911" max="7056" width="7" style="16"/>
    <col min="7057" max="7057" width="35.875" style="16" customWidth="1"/>
    <col min="7058" max="7058" width="12" style="16" customWidth="1"/>
    <col min="7059" max="7059" width="12.25" style="16" customWidth="1"/>
    <col min="7060" max="7060" width="9.625" style="16" customWidth="1"/>
    <col min="7061" max="7166" width="6.75" style="16" hidden="1" customWidth="1"/>
    <col min="7167" max="7312" width="7" style="16"/>
    <col min="7313" max="7313" width="35.875" style="16" customWidth="1"/>
    <col min="7314" max="7314" width="12" style="16" customWidth="1"/>
    <col min="7315" max="7315" width="12.25" style="16" customWidth="1"/>
    <col min="7316" max="7316" width="9.625" style="16" customWidth="1"/>
    <col min="7317" max="7422" width="6.75" style="16" hidden="1" customWidth="1"/>
    <col min="7423" max="7568" width="7" style="16"/>
    <col min="7569" max="7569" width="35.875" style="16" customWidth="1"/>
    <col min="7570" max="7570" width="12" style="16" customWidth="1"/>
    <col min="7571" max="7571" width="12.25" style="16" customWidth="1"/>
    <col min="7572" max="7572" width="9.625" style="16" customWidth="1"/>
    <col min="7573" max="7678" width="6.75" style="16" hidden="1" customWidth="1"/>
    <col min="7679" max="7824" width="7" style="16"/>
    <col min="7825" max="7825" width="35.875" style="16" customWidth="1"/>
    <col min="7826" max="7826" width="12" style="16" customWidth="1"/>
    <col min="7827" max="7827" width="12.25" style="16" customWidth="1"/>
    <col min="7828" max="7828" width="9.625" style="16" customWidth="1"/>
    <col min="7829" max="7934" width="6.75" style="16" hidden="1" customWidth="1"/>
    <col min="7935" max="8080" width="7" style="16"/>
    <col min="8081" max="8081" width="35.875" style="16" customWidth="1"/>
    <col min="8082" max="8082" width="12" style="16" customWidth="1"/>
    <col min="8083" max="8083" width="12.25" style="16" customWidth="1"/>
    <col min="8084" max="8084" width="9.625" style="16" customWidth="1"/>
    <col min="8085" max="8190" width="6.75" style="16" hidden="1" customWidth="1"/>
    <col min="8191" max="8336" width="7" style="16"/>
    <col min="8337" max="8337" width="35.875" style="16" customWidth="1"/>
    <col min="8338" max="8338" width="12" style="16" customWidth="1"/>
    <col min="8339" max="8339" width="12.25" style="16" customWidth="1"/>
    <col min="8340" max="8340" width="9.625" style="16" customWidth="1"/>
    <col min="8341" max="8446" width="6.75" style="16" hidden="1" customWidth="1"/>
    <col min="8447" max="8592" width="7" style="16"/>
    <col min="8593" max="8593" width="35.875" style="16" customWidth="1"/>
    <col min="8594" max="8594" width="12" style="16" customWidth="1"/>
    <col min="8595" max="8595" width="12.25" style="16" customWidth="1"/>
    <col min="8596" max="8596" width="9.625" style="16" customWidth="1"/>
    <col min="8597" max="8702" width="6.75" style="16" hidden="1" customWidth="1"/>
    <col min="8703" max="8848" width="7" style="16"/>
    <col min="8849" max="8849" width="35.875" style="16" customWidth="1"/>
    <col min="8850" max="8850" width="12" style="16" customWidth="1"/>
    <col min="8851" max="8851" width="12.25" style="16" customWidth="1"/>
    <col min="8852" max="8852" width="9.625" style="16" customWidth="1"/>
    <col min="8853" max="8958" width="6.75" style="16" hidden="1" customWidth="1"/>
    <col min="8959" max="9104" width="7" style="16"/>
    <col min="9105" max="9105" width="35.875" style="16" customWidth="1"/>
    <col min="9106" max="9106" width="12" style="16" customWidth="1"/>
    <col min="9107" max="9107" width="12.25" style="16" customWidth="1"/>
    <col min="9108" max="9108" width="9.625" style="16" customWidth="1"/>
    <col min="9109" max="9214" width="6.75" style="16" hidden="1" customWidth="1"/>
    <col min="9215" max="9360" width="7" style="16"/>
    <col min="9361" max="9361" width="35.875" style="16" customWidth="1"/>
    <col min="9362" max="9362" width="12" style="16" customWidth="1"/>
    <col min="9363" max="9363" width="12.25" style="16" customWidth="1"/>
    <col min="9364" max="9364" width="9.625" style="16" customWidth="1"/>
    <col min="9365" max="9470" width="6.75" style="16" hidden="1" customWidth="1"/>
    <col min="9471" max="9616" width="7" style="16"/>
    <col min="9617" max="9617" width="35.875" style="16" customWidth="1"/>
    <col min="9618" max="9618" width="12" style="16" customWidth="1"/>
    <col min="9619" max="9619" width="12.25" style="16" customWidth="1"/>
    <col min="9620" max="9620" width="9.625" style="16" customWidth="1"/>
    <col min="9621" max="9726" width="6.75" style="16" hidden="1" customWidth="1"/>
    <col min="9727" max="9872" width="7" style="16"/>
    <col min="9873" max="9873" width="35.875" style="16" customWidth="1"/>
    <col min="9874" max="9874" width="12" style="16" customWidth="1"/>
    <col min="9875" max="9875" width="12.25" style="16" customWidth="1"/>
    <col min="9876" max="9876" width="9.625" style="16" customWidth="1"/>
    <col min="9877" max="9982" width="6.75" style="16" hidden="1" customWidth="1"/>
    <col min="9983" max="10128" width="7" style="16"/>
    <col min="10129" max="10129" width="35.875" style="16" customWidth="1"/>
    <col min="10130" max="10130" width="12" style="16" customWidth="1"/>
    <col min="10131" max="10131" width="12.25" style="16" customWidth="1"/>
    <col min="10132" max="10132" width="9.625" style="16" customWidth="1"/>
    <col min="10133" max="10238" width="6.75" style="16" hidden="1" customWidth="1"/>
    <col min="10239" max="10384" width="7" style="16"/>
    <col min="10385" max="10385" width="35.875" style="16" customWidth="1"/>
    <col min="10386" max="10386" width="12" style="16" customWidth="1"/>
    <col min="10387" max="10387" width="12.25" style="16" customWidth="1"/>
    <col min="10388" max="10388" width="9.625" style="16" customWidth="1"/>
    <col min="10389" max="10494" width="6.75" style="16" hidden="1" customWidth="1"/>
    <col min="10495" max="10640" width="7" style="16"/>
    <col min="10641" max="10641" width="35.875" style="16" customWidth="1"/>
    <col min="10642" max="10642" width="12" style="16" customWidth="1"/>
    <col min="10643" max="10643" width="12.25" style="16" customWidth="1"/>
    <col min="10644" max="10644" width="9.625" style="16" customWidth="1"/>
    <col min="10645" max="10750" width="6.75" style="16" hidden="1" customWidth="1"/>
    <col min="10751" max="10896" width="7" style="16"/>
    <col min="10897" max="10897" width="35.875" style="16" customWidth="1"/>
    <col min="10898" max="10898" width="12" style="16" customWidth="1"/>
    <col min="10899" max="10899" width="12.25" style="16" customWidth="1"/>
    <col min="10900" max="10900" width="9.625" style="16" customWidth="1"/>
    <col min="10901" max="11006" width="6.75" style="16" hidden="1" customWidth="1"/>
    <col min="11007" max="11152" width="7" style="16"/>
    <col min="11153" max="11153" width="35.875" style="16" customWidth="1"/>
    <col min="11154" max="11154" width="12" style="16" customWidth="1"/>
    <col min="11155" max="11155" width="12.25" style="16" customWidth="1"/>
    <col min="11156" max="11156" width="9.625" style="16" customWidth="1"/>
    <col min="11157" max="11262" width="6.75" style="16" hidden="1" customWidth="1"/>
    <col min="11263" max="11408" width="7" style="16"/>
    <col min="11409" max="11409" width="35.875" style="16" customWidth="1"/>
    <col min="11410" max="11410" width="12" style="16" customWidth="1"/>
    <col min="11411" max="11411" width="12.25" style="16" customWidth="1"/>
    <col min="11412" max="11412" width="9.625" style="16" customWidth="1"/>
    <col min="11413" max="11518" width="6.75" style="16" hidden="1" customWidth="1"/>
    <col min="11519" max="11664" width="7" style="16"/>
    <col min="11665" max="11665" width="35.875" style="16" customWidth="1"/>
    <col min="11666" max="11666" width="12" style="16" customWidth="1"/>
    <col min="11667" max="11667" width="12.25" style="16" customWidth="1"/>
    <col min="11668" max="11668" width="9.625" style="16" customWidth="1"/>
    <col min="11669" max="11774" width="6.75" style="16" hidden="1" customWidth="1"/>
    <col min="11775" max="11920" width="7" style="16"/>
    <col min="11921" max="11921" width="35.875" style="16" customWidth="1"/>
    <col min="11922" max="11922" width="12" style="16" customWidth="1"/>
    <col min="11923" max="11923" width="12.25" style="16" customWidth="1"/>
    <col min="11924" max="11924" width="9.625" style="16" customWidth="1"/>
    <col min="11925" max="12030" width="6.75" style="16" hidden="1" customWidth="1"/>
    <col min="12031" max="12176" width="7" style="16"/>
    <col min="12177" max="12177" width="35.875" style="16" customWidth="1"/>
    <col min="12178" max="12178" width="12" style="16" customWidth="1"/>
    <col min="12179" max="12179" width="12.25" style="16" customWidth="1"/>
    <col min="12180" max="12180" width="9.625" style="16" customWidth="1"/>
    <col min="12181" max="12286" width="6.75" style="16" hidden="1" customWidth="1"/>
    <col min="12287" max="12432" width="7" style="16"/>
    <col min="12433" max="12433" width="35.875" style="16" customWidth="1"/>
    <col min="12434" max="12434" width="12" style="16" customWidth="1"/>
    <col min="12435" max="12435" width="12.25" style="16" customWidth="1"/>
    <col min="12436" max="12436" width="9.625" style="16" customWidth="1"/>
    <col min="12437" max="12542" width="6.75" style="16" hidden="1" customWidth="1"/>
    <col min="12543" max="12688" width="7" style="16"/>
    <col min="12689" max="12689" width="35.875" style="16" customWidth="1"/>
    <col min="12690" max="12690" width="12" style="16" customWidth="1"/>
    <col min="12691" max="12691" width="12.25" style="16" customWidth="1"/>
    <col min="12692" max="12692" width="9.625" style="16" customWidth="1"/>
    <col min="12693" max="12798" width="6.75" style="16" hidden="1" customWidth="1"/>
    <col min="12799" max="12944" width="7" style="16"/>
    <col min="12945" max="12945" width="35.875" style="16" customWidth="1"/>
    <col min="12946" max="12946" width="12" style="16" customWidth="1"/>
    <col min="12947" max="12947" width="12.25" style="16" customWidth="1"/>
    <col min="12948" max="12948" width="9.625" style="16" customWidth="1"/>
    <col min="12949" max="13054" width="6.75" style="16" hidden="1" customWidth="1"/>
    <col min="13055" max="13200" width="7" style="16"/>
    <col min="13201" max="13201" width="35.875" style="16" customWidth="1"/>
    <col min="13202" max="13202" width="12" style="16" customWidth="1"/>
    <col min="13203" max="13203" width="12.25" style="16" customWidth="1"/>
    <col min="13204" max="13204" width="9.625" style="16" customWidth="1"/>
    <col min="13205" max="13310" width="6.75" style="16" hidden="1" customWidth="1"/>
    <col min="13311" max="13456" width="7" style="16"/>
    <col min="13457" max="13457" width="35.875" style="16" customWidth="1"/>
    <col min="13458" max="13458" width="12" style="16" customWidth="1"/>
    <col min="13459" max="13459" width="12.25" style="16" customWidth="1"/>
    <col min="13460" max="13460" width="9.625" style="16" customWidth="1"/>
    <col min="13461" max="13566" width="6.75" style="16" hidden="1" customWidth="1"/>
    <col min="13567" max="13712" width="7" style="16"/>
    <col min="13713" max="13713" width="35.875" style="16" customWidth="1"/>
    <col min="13714" max="13714" width="12" style="16" customWidth="1"/>
    <col min="13715" max="13715" width="12.25" style="16" customWidth="1"/>
    <col min="13716" max="13716" width="9.625" style="16" customWidth="1"/>
    <col min="13717" max="13822" width="6.75" style="16" hidden="1" customWidth="1"/>
    <col min="13823" max="13968" width="7" style="16"/>
    <col min="13969" max="13969" width="35.875" style="16" customWidth="1"/>
    <col min="13970" max="13970" width="12" style="16" customWidth="1"/>
    <col min="13971" max="13971" width="12.25" style="16" customWidth="1"/>
    <col min="13972" max="13972" width="9.625" style="16" customWidth="1"/>
    <col min="13973" max="14078" width="6.75" style="16" hidden="1" customWidth="1"/>
    <col min="14079" max="14224" width="7" style="16"/>
    <col min="14225" max="14225" width="35.875" style="16" customWidth="1"/>
    <col min="14226" max="14226" width="12" style="16" customWidth="1"/>
    <col min="14227" max="14227" width="12.25" style="16" customWidth="1"/>
    <col min="14228" max="14228" width="9.625" style="16" customWidth="1"/>
    <col min="14229" max="14334" width="6.75" style="16" hidden="1" customWidth="1"/>
    <col min="14335" max="14480" width="7" style="16"/>
    <col min="14481" max="14481" width="35.875" style="16" customWidth="1"/>
    <col min="14482" max="14482" width="12" style="16" customWidth="1"/>
    <col min="14483" max="14483" width="12.25" style="16" customWidth="1"/>
    <col min="14484" max="14484" width="9.625" style="16" customWidth="1"/>
    <col min="14485" max="14590" width="6.75" style="16" hidden="1" customWidth="1"/>
    <col min="14591" max="14736" width="7" style="16"/>
    <col min="14737" max="14737" width="35.875" style="16" customWidth="1"/>
    <col min="14738" max="14738" width="12" style="16" customWidth="1"/>
    <col min="14739" max="14739" width="12.25" style="16" customWidth="1"/>
    <col min="14740" max="14740" width="9.625" style="16" customWidth="1"/>
    <col min="14741" max="14846" width="6.75" style="16" hidden="1" customWidth="1"/>
    <col min="14847" max="14992" width="7" style="16"/>
    <col min="14993" max="14993" width="35.875" style="16" customWidth="1"/>
    <col min="14994" max="14994" width="12" style="16" customWidth="1"/>
    <col min="14995" max="14995" width="12.25" style="16" customWidth="1"/>
    <col min="14996" max="14996" width="9.625" style="16" customWidth="1"/>
    <col min="14997" max="15102" width="6.75" style="16" hidden="1" customWidth="1"/>
    <col min="15103" max="15248" width="7" style="16"/>
    <col min="15249" max="15249" width="35.875" style="16" customWidth="1"/>
    <col min="15250" max="15250" width="12" style="16" customWidth="1"/>
    <col min="15251" max="15251" width="12.25" style="16" customWidth="1"/>
    <col min="15252" max="15252" width="9.625" style="16" customWidth="1"/>
    <col min="15253" max="15358" width="6.75" style="16" hidden="1" customWidth="1"/>
    <col min="15359" max="15504" width="7" style="16"/>
    <col min="15505" max="15505" width="35.875" style="16" customWidth="1"/>
    <col min="15506" max="15506" width="12" style="16" customWidth="1"/>
    <col min="15507" max="15507" width="12.25" style="16" customWidth="1"/>
    <col min="15508" max="15508" width="9.625" style="16" customWidth="1"/>
    <col min="15509" max="15614" width="6.75" style="16" hidden="1" customWidth="1"/>
    <col min="15615" max="15760" width="7" style="16"/>
    <col min="15761" max="15761" width="35.875" style="16" customWidth="1"/>
    <col min="15762" max="15762" width="12" style="16" customWidth="1"/>
    <col min="15763" max="15763" width="12.25" style="16" customWidth="1"/>
    <col min="15764" max="15764" width="9.625" style="16" customWidth="1"/>
    <col min="15765" max="15870" width="6.75" style="16" hidden="1" customWidth="1"/>
    <col min="15871" max="16016" width="7" style="16"/>
    <col min="16017" max="16017" width="35.875" style="16" customWidth="1"/>
    <col min="16018" max="16018" width="12" style="16" customWidth="1"/>
    <col min="16019" max="16019" width="12.25" style="16" customWidth="1"/>
    <col min="16020" max="16020" width="9.625" style="16" customWidth="1"/>
    <col min="16021" max="16126" width="6.75" style="16" hidden="1" customWidth="1"/>
    <col min="16127" max="16380" width="7" style="16"/>
    <col min="16381" max="16383" width="7" style="16" customWidth="1"/>
    <col min="16384" max="16384" width="6.75" style="16"/>
  </cols>
  <sheetData>
    <row r="1" ht="19.5" customHeight="1" spans="2:2">
      <c r="B1" s="17" t="s">
        <v>1451</v>
      </c>
    </row>
    <row r="2" ht="28.5" customHeight="1" spans="1:7">
      <c r="A2" s="42" t="s">
        <v>1452</v>
      </c>
      <c r="B2" s="43"/>
      <c r="C2" s="42"/>
      <c r="D2" s="42"/>
      <c r="E2" s="42"/>
      <c r="F2" s="42"/>
      <c r="G2" s="42"/>
    </row>
    <row r="3" ht="19.5" customHeight="1" spans="2:5">
      <c r="B3" s="44"/>
      <c r="D3" s="24"/>
      <c r="E3" s="25" t="s">
        <v>1374</v>
      </c>
    </row>
    <row r="4" ht="36" customHeight="1" spans="1:7">
      <c r="A4" s="45" t="s">
        <v>1453</v>
      </c>
      <c r="B4" s="46" t="s">
        <v>1438</v>
      </c>
      <c r="C4" s="28" t="s">
        <v>1376</v>
      </c>
      <c r="D4" s="28" t="s">
        <v>1377</v>
      </c>
      <c r="E4" s="29" t="s">
        <v>1424</v>
      </c>
      <c r="F4" s="47" t="s">
        <v>1378</v>
      </c>
      <c r="G4" s="47" t="s">
        <v>1379</v>
      </c>
    </row>
    <row r="5" ht="36" customHeight="1" spans="1:7">
      <c r="A5" s="48">
        <v>208</v>
      </c>
      <c r="B5" s="49" t="s">
        <v>470</v>
      </c>
      <c r="C5" s="28"/>
      <c r="D5" s="28"/>
      <c r="E5" s="29"/>
      <c r="F5" s="47"/>
      <c r="G5" s="47"/>
    </row>
    <row r="6" ht="30" customHeight="1" spans="1:7">
      <c r="A6" s="50">
        <v>20804</v>
      </c>
      <c r="B6" s="49" t="s">
        <v>1454</v>
      </c>
      <c r="C6" s="51"/>
      <c r="D6" s="51"/>
      <c r="E6" s="52"/>
      <c r="F6" s="53"/>
      <c r="G6" s="53"/>
    </row>
    <row r="7" ht="30" customHeight="1" spans="1:7">
      <c r="A7" s="50">
        <v>2080451</v>
      </c>
      <c r="B7" s="49" t="s">
        <v>1455</v>
      </c>
      <c r="C7" s="54"/>
      <c r="D7" s="54"/>
      <c r="E7" s="55"/>
      <c r="F7" s="56"/>
      <c r="G7" s="56"/>
    </row>
    <row r="8" ht="30" customHeight="1" spans="1:7">
      <c r="A8" s="50">
        <v>223</v>
      </c>
      <c r="B8" s="49" t="s">
        <v>1456</v>
      </c>
      <c r="C8" s="54">
        <v>68</v>
      </c>
      <c r="D8" s="54">
        <v>68</v>
      </c>
      <c r="E8" s="55">
        <v>39</v>
      </c>
      <c r="F8" s="56">
        <f>D8/E8</f>
        <v>1.74358974358974</v>
      </c>
      <c r="G8" s="56">
        <v>0.3929</v>
      </c>
    </row>
    <row r="9" ht="30" customHeight="1" spans="1:7">
      <c r="A9" s="50">
        <v>22301</v>
      </c>
      <c r="B9" s="49" t="s">
        <v>1457</v>
      </c>
      <c r="C9" s="54">
        <v>68</v>
      </c>
      <c r="D9" s="54">
        <v>68</v>
      </c>
      <c r="E9" s="55">
        <v>39</v>
      </c>
      <c r="F9" s="56">
        <f>D9/E9</f>
        <v>1.74358974358974</v>
      </c>
      <c r="G9" s="56">
        <v>0.3929</v>
      </c>
    </row>
    <row r="10" ht="30" customHeight="1" spans="1:7">
      <c r="A10" s="50">
        <v>2230105</v>
      </c>
      <c r="B10" s="49" t="s">
        <v>1458</v>
      </c>
      <c r="C10" s="54">
        <v>0</v>
      </c>
      <c r="D10" s="54">
        <v>8</v>
      </c>
      <c r="E10" s="54">
        <v>6</v>
      </c>
      <c r="F10" s="56">
        <f>D10/E10</f>
        <v>1.33333333333333</v>
      </c>
      <c r="G10" s="56"/>
    </row>
    <row r="11" ht="30" customHeight="1" spans="1:7">
      <c r="A11" s="50">
        <v>2230199</v>
      </c>
      <c r="B11" s="49" t="s">
        <v>1459</v>
      </c>
      <c r="C11" s="54">
        <v>68</v>
      </c>
      <c r="D11" s="54">
        <v>33</v>
      </c>
      <c r="E11" s="54">
        <v>33</v>
      </c>
      <c r="F11" s="56">
        <f>D11/E11</f>
        <v>1</v>
      </c>
      <c r="G11" s="56">
        <v>0.1786</v>
      </c>
    </row>
    <row r="12" ht="30" customHeight="1" spans="1:7">
      <c r="A12" s="50">
        <v>22302</v>
      </c>
      <c r="B12" s="57" t="s">
        <v>1460</v>
      </c>
      <c r="C12" s="58"/>
      <c r="D12" s="58"/>
      <c r="E12" s="58"/>
      <c r="F12" s="56"/>
      <c r="G12" s="56"/>
    </row>
    <row r="13" ht="30" customHeight="1" spans="1:7">
      <c r="A13" s="50">
        <v>22303</v>
      </c>
      <c r="B13" s="57" t="s">
        <v>1461</v>
      </c>
      <c r="C13" s="58"/>
      <c r="D13" s="58"/>
      <c r="E13" s="58"/>
      <c r="F13" s="56"/>
      <c r="G13" s="56"/>
    </row>
    <row r="14" ht="30" customHeight="1" spans="1:7">
      <c r="A14" s="50">
        <v>22399</v>
      </c>
      <c r="B14" s="57" t="s">
        <v>1462</v>
      </c>
      <c r="C14" s="58"/>
      <c r="D14" s="58"/>
      <c r="E14" s="58"/>
      <c r="F14" s="56"/>
      <c r="G14" s="56"/>
    </row>
    <row r="15" ht="30" customHeight="1" spans="1:7">
      <c r="A15" s="59" t="s">
        <v>1444</v>
      </c>
      <c r="B15" s="60"/>
      <c r="C15" s="54">
        <v>68</v>
      </c>
      <c r="D15" s="54">
        <v>68</v>
      </c>
      <c r="E15" s="55">
        <v>39</v>
      </c>
      <c r="F15" s="56">
        <f>D15/E15</f>
        <v>1.74358974358974</v>
      </c>
      <c r="G15" s="56">
        <v>0.3929</v>
      </c>
    </row>
    <row r="16" ht="28" customHeight="1" spans="2:2">
      <c r="B16" s="61"/>
    </row>
  </sheetData>
  <mergeCells count="2">
    <mergeCell ref="A2:G2"/>
    <mergeCell ref="A15:B15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"/>
  <sheetViews>
    <sheetView showGridLines="0" showZeros="0" workbookViewId="0">
      <selection activeCell="O43" sqref="O43"/>
    </sheetView>
  </sheetViews>
  <sheetFormatPr defaultColWidth="6.75" defaultRowHeight="11.25"/>
  <cols>
    <col min="1" max="1" width="46.625" style="16" customWidth="1"/>
    <col min="2" max="6" width="13.875" style="16" customWidth="1"/>
    <col min="7" max="9" width="9" style="16" customWidth="1"/>
    <col min="10" max="10" width="5.625" style="16" customWidth="1"/>
    <col min="11" max="11" width="0.75" style="16" customWidth="1"/>
    <col min="12" max="12" width="10.125" style="16" customWidth="1"/>
    <col min="13" max="13" width="5.875" style="16" customWidth="1"/>
    <col min="14" max="16384" width="6.75" style="16"/>
  </cols>
  <sheetData>
    <row r="1" ht="19.5" customHeight="1" spans="1:1">
      <c r="A1" s="17" t="s">
        <v>1463</v>
      </c>
    </row>
    <row r="2" ht="33" customHeight="1" spans="1:256">
      <c r="A2" s="18" t="s">
        <v>1464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ht="19.5" customHeight="1" spans="1:256">
      <c r="A3" s="21"/>
      <c r="B3" s="22"/>
      <c r="C3" s="23"/>
      <c r="E3" s="24"/>
      <c r="F3" s="25" t="s">
        <v>1374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ht="36" customHeight="1" spans="1:256">
      <c r="A4" s="27" t="s">
        <v>1248</v>
      </c>
      <c r="B4" s="28" t="s">
        <v>1376</v>
      </c>
      <c r="C4" s="28" t="s">
        <v>1377</v>
      </c>
      <c r="D4" s="29" t="s">
        <v>1424</v>
      </c>
      <c r="E4" s="28" t="s">
        <v>1378</v>
      </c>
      <c r="F4" s="28" t="s">
        <v>1379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39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ht="19.5" customHeight="1" spans="1:6">
      <c r="A5" s="30" t="s">
        <v>1248</v>
      </c>
      <c r="B5" s="31"/>
      <c r="C5" s="31"/>
      <c r="D5" s="32"/>
      <c r="E5" s="31"/>
      <c r="F5" s="31"/>
    </row>
    <row r="6" ht="19.5" customHeight="1" spans="1:6">
      <c r="A6" s="30" t="s">
        <v>1248</v>
      </c>
      <c r="B6" s="33"/>
      <c r="C6" s="33"/>
      <c r="D6" s="34"/>
      <c r="E6" s="35"/>
      <c r="F6" s="35"/>
    </row>
    <row r="7" ht="19.5" customHeight="1" spans="1:6">
      <c r="A7" s="30" t="s">
        <v>1248</v>
      </c>
      <c r="B7" s="33"/>
      <c r="C7" s="33"/>
      <c r="D7" s="34"/>
      <c r="E7" s="35"/>
      <c r="F7" s="35"/>
    </row>
    <row r="8" ht="19.5" customHeight="1" spans="1:6">
      <c r="A8" s="36" t="s">
        <v>1411</v>
      </c>
      <c r="B8" s="33"/>
      <c r="C8" s="33"/>
      <c r="D8" s="34"/>
      <c r="E8" s="35"/>
      <c r="F8" s="35"/>
    </row>
    <row r="9" ht="19.5" customHeight="1" spans="1:256">
      <c r="A9" s="28" t="s">
        <v>1412</v>
      </c>
      <c r="B9" s="33"/>
      <c r="C9" s="33"/>
      <c r="D9" s="34"/>
      <c r="E9" s="35"/>
      <c r="F9" s="3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39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ht="24" customHeight="1" spans="1:6">
      <c r="A10" s="37" t="s">
        <v>1465</v>
      </c>
      <c r="B10" s="37"/>
      <c r="C10" s="38"/>
      <c r="D10" s="38"/>
      <c r="E10" s="38"/>
      <c r="F10" s="38"/>
    </row>
  </sheetData>
  <sheetProtection formatCells="0" formatColumns="0" formatRows="0"/>
  <mergeCells count="1">
    <mergeCell ref="A2:F2"/>
  </mergeCells>
  <pageMargins left="0.751388888888889" right="0.751388888888889" top="1" bottom="1" header="0" footer="0"/>
  <pageSetup paperSize="1" scale="87" fitToHeight="0" orientation="landscape" horizont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showZeros="0" workbookViewId="0">
      <selection activeCell="C20" sqref="C20"/>
    </sheetView>
  </sheetViews>
  <sheetFormatPr defaultColWidth="12.125" defaultRowHeight="15.6" customHeight="1"/>
  <cols>
    <col min="1" max="1" width="25.375" style="1" customWidth="1"/>
    <col min="2" max="2" width="13.875" style="1" customWidth="1"/>
    <col min="3" max="9" width="12.5" style="1" customWidth="1"/>
    <col min="10" max="255" width="12.125" style="1" customWidth="1"/>
    <col min="256" max="16384" width="12.125" style="1"/>
  </cols>
  <sheetData>
    <row r="1" customHeight="1" spans="1:1">
      <c r="A1" s="1" t="s">
        <v>1466</v>
      </c>
    </row>
    <row r="2" ht="33.95" customHeight="1" spans="1:9">
      <c r="A2" s="3" t="s">
        <v>1467</v>
      </c>
      <c r="B2" s="3"/>
      <c r="C2" s="3"/>
      <c r="D2" s="3"/>
      <c r="E2" s="3"/>
      <c r="F2" s="3"/>
      <c r="G2" s="3"/>
      <c r="H2" s="3"/>
      <c r="I2" s="3"/>
    </row>
    <row r="3" ht="16.9" customHeight="1" spans="1:9">
      <c r="A3" s="4"/>
      <c r="B3" s="4"/>
      <c r="C3" s="4"/>
      <c r="D3" s="4"/>
      <c r="E3" s="4"/>
      <c r="F3" s="4"/>
      <c r="G3" s="4"/>
      <c r="H3" s="4"/>
      <c r="I3" s="4" t="s">
        <v>22</v>
      </c>
    </row>
    <row r="4" ht="57" customHeight="1" spans="1:9">
      <c r="A4" s="6" t="s">
        <v>1468</v>
      </c>
      <c r="B4" s="7" t="s">
        <v>1252</v>
      </c>
      <c r="C4" s="7" t="s">
        <v>1469</v>
      </c>
      <c r="D4" s="7" t="s">
        <v>1470</v>
      </c>
      <c r="E4" s="7" t="s">
        <v>1471</v>
      </c>
      <c r="F4" s="7" t="s">
        <v>1472</v>
      </c>
      <c r="G4" s="7" t="s">
        <v>1473</v>
      </c>
      <c r="H4" s="7" t="s">
        <v>1474</v>
      </c>
      <c r="I4" s="7" t="s">
        <v>1475</v>
      </c>
    </row>
    <row r="5" ht="30" customHeight="1" spans="1:9">
      <c r="A5" s="6" t="s">
        <v>1476</v>
      </c>
      <c r="B5" s="6">
        <f>SUM(C5:I5)</f>
        <v>64194</v>
      </c>
      <c r="C5" s="6">
        <v>0</v>
      </c>
      <c r="D5" s="13">
        <v>26385</v>
      </c>
      <c r="E5" s="13">
        <v>36588</v>
      </c>
      <c r="F5" s="6"/>
      <c r="G5" s="6"/>
      <c r="H5" s="6">
        <v>0</v>
      </c>
      <c r="I5" s="13">
        <v>1221</v>
      </c>
    </row>
    <row r="6" ht="30" customHeight="1" spans="1:9">
      <c r="A6" s="9" t="s">
        <v>1477</v>
      </c>
      <c r="B6" s="6">
        <f t="shared" ref="B6:B11" si="0">SUM(C6:I6)</f>
        <v>32474</v>
      </c>
      <c r="C6" s="10">
        <v>0</v>
      </c>
      <c r="D6" s="14">
        <v>8414</v>
      </c>
      <c r="E6" s="14">
        <v>22855</v>
      </c>
      <c r="F6" s="10"/>
      <c r="G6" s="10"/>
      <c r="H6" s="10">
        <v>0</v>
      </c>
      <c r="I6" s="14">
        <v>1205</v>
      </c>
    </row>
    <row r="7" ht="30" customHeight="1" spans="1:9">
      <c r="A7" s="9" t="s">
        <v>1478</v>
      </c>
      <c r="B7" s="6">
        <f t="shared" si="0"/>
        <v>32601</v>
      </c>
      <c r="C7" s="10">
        <v>0</v>
      </c>
      <c r="D7" s="14">
        <v>17801</v>
      </c>
      <c r="E7" s="14">
        <v>14800</v>
      </c>
      <c r="F7" s="10"/>
      <c r="G7" s="10"/>
      <c r="H7" s="10">
        <v>0</v>
      </c>
      <c r="I7" s="14">
        <v>0</v>
      </c>
    </row>
    <row r="8" ht="30" customHeight="1" spans="1:9">
      <c r="A8" s="9" t="s">
        <v>1479</v>
      </c>
      <c r="B8" s="6">
        <f t="shared" si="0"/>
        <v>95</v>
      </c>
      <c r="C8" s="10">
        <v>0</v>
      </c>
      <c r="D8" s="14">
        <v>64</v>
      </c>
      <c r="E8" s="14">
        <v>22</v>
      </c>
      <c r="F8" s="10"/>
      <c r="G8" s="10"/>
      <c r="H8" s="10">
        <v>0</v>
      </c>
      <c r="I8" s="14">
        <v>9</v>
      </c>
    </row>
    <row r="9" ht="30" customHeight="1" spans="1:9">
      <c r="A9" s="9" t="s">
        <v>1480</v>
      </c>
      <c r="B9" s="6">
        <f t="shared" si="0"/>
        <v>0</v>
      </c>
      <c r="C9" s="10">
        <v>0</v>
      </c>
      <c r="D9" s="14">
        <v>0</v>
      </c>
      <c r="E9" s="14">
        <v>0</v>
      </c>
      <c r="F9" s="10"/>
      <c r="G9" s="10"/>
      <c r="H9" s="10">
        <v>0</v>
      </c>
      <c r="I9" s="14">
        <v>0</v>
      </c>
    </row>
    <row r="10" ht="30" customHeight="1" spans="1:9">
      <c r="A10" s="9" t="s">
        <v>1481</v>
      </c>
      <c r="B10" s="6">
        <f t="shared" si="0"/>
        <v>1619</v>
      </c>
      <c r="C10" s="10">
        <v>0</v>
      </c>
      <c r="D10" s="14">
        <v>23</v>
      </c>
      <c r="E10" s="14">
        <v>1593</v>
      </c>
      <c r="F10" s="10"/>
      <c r="G10" s="10"/>
      <c r="H10" s="10">
        <v>0</v>
      </c>
      <c r="I10" s="14">
        <v>3</v>
      </c>
    </row>
    <row r="11" ht="30" customHeight="1" spans="1:9">
      <c r="A11" s="9" t="s">
        <v>1482</v>
      </c>
      <c r="B11" s="6">
        <f t="shared" si="0"/>
        <v>87</v>
      </c>
      <c r="C11" s="10">
        <v>0</v>
      </c>
      <c r="D11" s="14">
        <v>83</v>
      </c>
      <c r="E11" s="14">
        <v>0</v>
      </c>
      <c r="F11" s="10"/>
      <c r="G11" s="10"/>
      <c r="H11" s="10">
        <v>0</v>
      </c>
      <c r="I11" s="14">
        <v>4</v>
      </c>
    </row>
    <row r="12" ht="27" customHeight="1" spans="1:9">
      <c r="A12" s="11" t="s">
        <v>1483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</sheetData>
  <mergeCells count="1">
    <mergeCell ref="A2:I2"/>
  </mergeCells>
  <pageMargins left="0.751388888888889" right="0.751388888888889" top="1" bottom="1" header="0" footer="0"/>
  <pageSetup paperSize="1" scale="97" fitToHeight="0" orientation="landscape" horizont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showGridLines="0" showZeros="0" workbookViewId="0">
      <selection activeCell="C20" sqref="C20"/>
    </sheetView>
  </sheetViews>
  <sheetFormatPr defaultColWidth="12.125" defaultRowHeight="15.6" customHeight="1"/>
  <cols>
    <col min="1" max="1" width="30" style="1" customWidth="1"/>
    <col min="2" max="2" width="13.125" style="1" customWidth="1"/>
    <col min="3" max="3" width="14.125" style="1" customWidth="1"/>
    <col min="4" max="4" width="14.125" style="2" customWidth="1"/>
    <col min="5" max="9" width="14.125" style="1" customWidth="1"/>
    <col min="10" max="255" width="12.125" style="1" customWidth="1"/>
    <col min="256" max="16384" width="12.125" style="1"/>
  </cols>
  <sheetData>
    <row r="1" customHeight="1" spans="1:1">
      <c r="A1" s="1" t="s">
        <v>1484</v>
      </c>
    </row>
    <row r="2" ht="33.95" customHeight="1" spans="1:9">
      <c r="A2" s="3" t="s">
        <v>1485</v>
      </c>
      <c r="B2" s="3"/>
      <c r="C2" s="3"/>
      <c r="D2" s="3"/>
      <c r="E2" s="3"/>
      <c r="F2" s="3"/>
      <c r="G2" s="3"/>
      <c r="H2" s="3"/>
      <c r="I2" s="3"/>
    </row>
    <row r="3" ht="16.9" customHeight="1" spans="1:9">
      <c r="A3" s="4"/>
      <c r="B3" s="4"/>
      <c r="C3" s="4"/>
      <c r="D3" s="5"/>
      <c r="E3" s="4"/>
      <c r="F3" s="4"/>
      <c r="G3" s="4"/>
      <c r="H3" s="4"/>
      <c r="I3" s="4" t="s">
        <v>22</v>
      </c>
    </row>
    <row r="4" ht="48" customHeight="1" spans="1:9">
      <c r="A4" s="6" t="s">
        <v>1468</v>
      </c>
      <c r="B4" s="7" t="s">
        <v>1252</v>
      </c>
      <c r="C4" s="7" t="s">
        <v>1469</v>
      </c>
      <c r="D4" s="7" t="s">
        <v>1470</v>
      </c>
      <c r="E4" s="7" t="s">
        <v>1471</v>
      </c>
      <c r="F4" s="7" t="s">
        <v>1472</v>
      </c>
      <c r="G4" s="7" t="s">
        <v>1473</v>
      </c>
      <c r="H4" s="7" t="s">
        <v>1474</v>
      </c>
      <c r="I4" s="7" t="s">
        <v>1475</v>
      </c>
    </row>
    <row r="5" ht="40" customHeight="1" spans="1:9">
      <c r="A5" s="8" t="s">
        <v>1486</v>
      </c>
      <c r="B5" s="6">
        <f>SUM(C5:I5)</f>
        <v>57160</v>
      </c>
      <c r="C5" s="6">
        <v>0</v>
      </c>
      <c r="D5" s="6">
        <v>18369</v>
      </c>
      <c r="E5" s="6">
        <v>37869</v>
      </c>
      <c r="F5" s="6"/>
      <c r="G5" s="6"/>
      <c r="H5" s="6">
        <v>0</v>
      </c>
      <c r="I5" s="6">
        <v>922</v>
      </c>
    </row>
    <row r="6" ht="40" customHeight="1" spans="1:9">
      <c r="A6" s="9" t="s">
        <v>1487</v>
      </c>
      <c r="B6" s="6">
        <f t="shared" ref="B6:B11" si="0">SUM(C6:I6)</f>
        <v>56097</v>
      </c>
      <c r="C6" s="10">
        <v>0</v>
      </c>
      <c r="D6" s="10">
        <v>18360</v>
      </c>
      <c r="E6" s="10">
        <v>37344</v>
      </c>
      <c r="F6" s="10"/>
      <c r="G6" s="10"/>
      <c r="H6" s="10">
        <v>0</v>
      </c>
      <c r="I6" s="10">
        <v>393</v>
      </c>
    </row>
    <row r="7" ht="40" customHeight="1" spans="1:9">
      <c r="A7" s="9" t="s">
        <v>1488</v>
      </c>
      <c r="B7" s="6">
        <f t="shared" si="0"/>
        <v>428</v>
      </c>
      <c r="C7" s="10">
        <v>0</v>
      </c>
      <c r="D7" s="10">
        <v>9</v>
      </c>
      <c r="E7" s="10">
        <v>419</v>
      </c>
      <c r="F7" s="10"/>
      <c r="G7" s="10"/>
      <c r="H7" s="10">
        <v>0</v>
      </c>
      <c r="I7" s="10">
        <v>0</v>
      </c>
    </row>
    <row r="8" ht="40" customHeight="1" spans="1:9">
      <c r="A8" s="9" t="s">
        <v>1489</v>
      </c>
      <c r="B8" s="6">
        <f t="shared" si="0"/>
        <v>247</v>
      </c>
      <c r="C8" s="10">
        <v>0</v>
      </c>
      <c r="D8" s="10">
        <v>0</v>
      </c>
      <c r="E8" s="10">
        <v>106</v>
      </c>
      <c r="F8" s="10"/>
      <c r="G8" s="10"/>
      <c r="H8" s="10">
        <v>0</v>
      </c>
      <c r="I8" s="10">
        <v>141</v>
      </c>
    </row>
    <row r="9" ht="40" customHeight="1" spans="1:9">
      <c r="A9" s="11" t="s">
        <v>1490</v>
      </c>
      <c r="B9" s="6">
        <f t="shared" si="0"/>
        <v>0</v>
      </c>
      <c r="C9" s="10">
        <v>0</v>
      </c>
      <c r="D9" s="10">
        <v>0</v>
      </c>
      <c r="E9" s="10">
        <v>0</v>
      </c>
      <c r="F9" s="10"/>
      <c r="G9" s="10"/>
      <c r="H9" s="10">
        <v>0</v>
      </c>
      <c r="I9" s="10">
        <v>0</v>
      </c>
    </row>
    <row r="10" ht="40" customHeight="1" spans="1:9">
      <c r="A10" s="8" t="s">
        <v>1491</v>
      </c>
      <c r="B10" s="6">
        <f t="shared" si="0"/>
        <v>9716</v>
      </c>
      <c r="C10" s="6">
        <v>0</v>
      </c>
      <c r="D10" s="6">
        <v>8016</v>
      </c>
      <c r="E10" s="6">
        <v>1401</v>
      </c>
      <c r="F10" s="6"/>
      <c r="G10" s="6"/>
      <c r="H10" s="6">
        <v>0</v>
      </c>
      <c r="I10" s="6">
        <v>299</v>
      </c>
    </row>
    <row r="11" ht="40" customHeight="1" spans="1:9">
      <c r="A11" s="8" t="s">
        <v>1492</v>
      </c>
      <c r="B11" s="6">
        <f t="shared" si="0"/>
        <v>68124</v>
      </c>
      <c r="C11" s="12">
        <v>0</v>
      </c>
      <c r="D11" s="12">
        <v>60695</v>
      </c>
      <c r="E11" s="12">
        <v>4888</v>
      </c>
      <c r="F11" s="12"/>
      <c r="G11" s="12"/>
      <c r="H11" s="12">
        <v>0</v>
      </c>
      <c r="I11" s="12">
        <v>2541</v>
      </c>
    </row>
  </sheetData>
  <mergeCells count="1">
    <mergeCell ref="A2:I2"/>
  </mergeCells>
  <pageMargins left="0.751388888888889" right="0.751388888888889" top="1" bottom="1" header="0" footer="0"/>
  <pageSetup paperSize="9" scale="9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一般公共预算收入决算表</vt:lpstr>
      <vt:lpstr>一般公共预算支出决算表</vt:lpstr>
      <vt:lpstr>一般公共预算本级支出决算表（功能分类）</vt:lpstr>
      <vt:lpstr>一般公共预算本级基本支出决算表（经济分类）</vt:lpstr>
      <vt:lpstr>一般公共预算税收返还和转移支付决算表（分项目）</vt:lpstr>
      <vt:lpstr>一般公共预算税收返还和转移支付决算表（分乡镇）</vt:lpstr>
      <vt:lpstr>政府一般债务限额和余额情况决算表</vt:lpstr>
      <vt:lpstr>政府性基金收入决算表</vt:lpstr>
      <vt:lpstr>政府性基金支出决算表</vt:lpstr>
      <vt:lpstr>政府性基金本级支出决算表</vt:lpstr>
      <vt:lpstr>政府性基金转移支付决算分项目表</vt:lpstr>
      <vt:lpstr>政府性基金转移支付决算分乡镇表</vt:lpstr>
      <vt:lpstr>政府专项债务限额和余额情况决算表</vt:lpstr>
      <vt:lpstr>国有资本经营收入决算表</vt:lpstr>
      <vt:lpstr>国有资本经营支出决算表</vt:lpstr>
      <vt:lpstr>本级国有资本经营支出决算表</vt:lpstr>
      <vt:lpstr>对下安排转移支付的应当公开国有资本经营转移支付表</vt:lpstr>
      <vt:lpstr>社保基金收入决算表</vt:lpstr>
      <vt:lpstr>社保基金支出决算表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2019-03-07T08:36:00Z</dcterms:created>
  <dcterms:modified xsi:type="dcterms:W3CDTF">2024-10-31T01:31:26Z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2052-11.1.0.14309</vt:lpwstr>
  </property>
  <property fmtid="{D5CDD505-2E9C-101B-9397-08002B2CF9AE}" pid="4" name="ICV">
    <vt:lpwstr>B966771782284F99881152D7ECF193BB</vt:lpwstr>
  </property>
</Properties>
</file>