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390" firstSheet="1" activeTab="3"/>
  </bookViews>
  <sheets>
    <sheet name="2024年度武冈市一般公共预算收入决算表" sheetId="5" r:id="rId1"/>
    <sheet name="一般公共预算支出决算表" sheetId="6" r:id="rId2"/>
    <sheet name="2024年武冈市一般公共预算支出功能分类" sheetId="1" r:id="rId3"/>
    <sheet name="一般公共预算基本支出经济分类" sheetId="7" r:id="rId4"/>
    <sheet name="一般公共预算税收返还和转移支付决算表" sheetId="8" r:id="rId5"/>
    <sheet name="一般公共预算税收返还和转移支付决算表（分乡镇）" sheetId="20" r:id="rId6"/>
    <sheet name="政府一般债务限额与余额" sheetId="9" r:id="rId7"/>
    <sheet name="政府基金收入决算表" sheetId="10" r:id="rId8"/>
    <sheet name="武冈市政府性基金支出决算表" sheetId="21" r:id="rId9"/>
    <sheet name="政府性基金支出决算表" sheetId="18" r:id="rId10"/>
    <sheet name="政府性基金转移支付决算分项目表" sheetId="19" r:id="rId11"/>
    <sheet name="政府性基金转移支付决算分乡镇（街道）表" sheetId="23" r:id="rId12"/>
    <sheet name="专项债务限额和余额情况决算表" sheetId="22" r:id="rId13"/>
    <sheet name=" 国有资本经营收入" sheetId="11" r:id="rId14"/>
    <sheet name="国有资本经营支出" sheetId="12" r:id="rId15"/>
    <sheet name="本级国有资本经营支出决算表" sheetId="13" r:id="rId16"/>
    <sheet name="对下安排转移支付的应当公开国有资本经营转移支付表" sheetId="14" r:id="rId17"/>
    <sheet name="社会保险基金收入决算表" sheetId="15" r:id="rId18"/>
    <sheet name="社会保险基金支出决算表" sheetId="16" r:id="rId19"/>
  </sheets>
  <externalReferences>
    <externalReference r:id="rId20"/>
  </externalReferences>
  <definedNames>
    <definedName name="_xlnm._FilterDatabase" localSheetId="2" hidden="1">'2024年武冈市一般公共预算支出功能分类'!$A$4:$G$1333</definedName>
    <definedName name="_xlnm._FilterDatabase" localSheetId="8" hidden="1">武冈市政府性基金支出决算表!$A$4:$F$62</definedName>
    <definedName name="_xlnm._FilterDatabase" localSheetId="9" hidden="1">政府性基金支出决算表!$A$4:$G$339</definedName>
    <definedName name="_xlnm.Print_Titles" localSheetId="2">'2024年武冈市一般公共预算支出功能分类'!$4:$4</definedName>
    <definedName name="_xlnm.Print_Titles" localSheetId="3">一般公共预算基本支出经济分类!$4:$4</definedName>
    <definedName name="_xlnm.Print_Titles" localSheetId="4">一般公共预算税收返还和转移支付决算表!$4:$4</definedName>
    <definedName name="_xlnm.Print_Titles" localSheetId="7">政府基金收入决算表!$4:$4</definedName>
    <definedName name="_xlnm.Print_Titles" localSheetId="8">武冈市政府性基金支出决算表!$4:$4</definedName>
    <definedName name="_xlnm.Print_Titles" localSheetId="9">政府性基金支出决算表!$4:$4</definedName>
    <definedName name="_xlnm.Print_Titles" localSheetId="0">'2024年度武冈市一般公共预算收入决算表'!$4:$4</definedName>
    <definedName name="_xlnm.Print_Titles" localSheetId="1">一般公共预算支出决算表!$4:$4</definedName>
    <definedName name="_xlnm.Print_Area" localSheetId="9">政府性基金支出决算表!$A$1:$G$339</definedName>
    <definedName name="_xlnm.Print_Titles" localSheetId="10">政府性基金转移支付决算分项目表!$4:$4</definedName>
    <definedName name="_xlnm.Print_Titles" localSheetId="15">本级国有资本经营支出决算表!$4:$4</definedName>
  </definedNames>
  <calcPr calcId="144525"/>
</workbook>
</file>

<file path=xl/sharedStrings.xml><?xml version="1.0" encoding="utf-8"?>
<sst xmlns="http://schemas.openxmlformats.org/spreadsheetml/2006/main" count="2258" uniqueCount="1755">
  <si>
    <t>表1</t>
  </si>
  <si>
    <t>2024年度武冈市一般公共预算收入决算表</t>
  </si>
  <si>
    <t>单位：万元</t>
  </si>
  <si>
    <t>科目编码</t>
  </si>
  <si>
    <t>项目</t>
  </si>
  <si>
    <t>年初预算数</t>
  </si>
  <si>
    <t>预算数</t>
  </si>
  <si>
    <t>决算数</t>
  </si>
  <si>
    <t>完成预算%</t>
  </si>
  <si>
    <t>比上年增长%</t>
  </si>
  <si>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</si>
  <si>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</si>
  <si>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</si>
  <si>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</si>
  <si>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</si>
  <si>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</si>
  <si>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</si>
  <si>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</si>
  <si>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</si>
  <si>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</si>
  <si>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</si>
  <si>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</si>
  <si>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</si>
  <si>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</si>
  <si>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</si>
  <si>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</si>
  <si>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</si>
  <si>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</si>
  <si>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</si>
  <si>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</si>
  <si>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</si>
  <si>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</si>
  <si>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</si>
  <si>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</si>
  <si>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一、本级一般公共预算收入</t>
  </si>
  <si>
    <t>二、上级补助收入</t>
  </si>
  <si>
    <t xml:space="preserve">      返还性收入</t>
  </si>
  <si>
    <t xml:space="preserve">      一般性转移支付收入</t>
  </si>
  <si>
    <t xml:space="preserve">      专项转移支付收入</t>
  </si>
  <si>
    <t>三、上年结余</t>
  </si>
  <si>
    <t xml:space="preserve">四、调入资金   </t>
  </si>
  <si>
    <t>五、债务转贷收入</t>
  </si>
  <si>
    <t>六、调入预算稳定调节基金</t>
  </si>
  <si>
    <t>一般公共预算收入合计</t>
  </si>
  <si>
    <t>注：完成预算%=决算数/预算数*100；比上年增长%=（决算数-上年决算数）/上年决算数*100，下同。</t>
  </si>
  <si>
    <t>表2</t>
  </si>
  <si>
    <t>2024年度武冈市一般公共预算支出决算表</t>
  </si>
  <si>
    <t>1、一般公共服务支出</t>
  </si>
  <si>
    <t>2、外交支出</t>
  </si>
  <si>
    <t>3、国防支出</t>
  </si>
  <si>
    <t>4、公共安全支出</t>
  </si>
  <si>
    <t>5、教育支出</t>
  </si>
  <si>
    <t>6、科学技术支出</t>
  </si>
  <si>
    <t>7、文化旅游体育与传媒支出</t>
  </si>
  <si>
    <t>8、社会保障和就业支出</t>
  </si>
  <si>
    <t>9、卫生健康支出</t>
  </si>
  <si>
    <t>10、节能环保支出</t>
  </si>
  <si>
    <t>11、城乡社区支出</t>
  </si>
  <si>
    <t>12、农林水支出</t>
  </si>
  <si>
    <t>13、交通运输支出</t>
  </si>
  <si>
    <t>14、资源勘探信息等支出</t>
  </si>
  <si>
    <t>15、商业服务业等支出</t>
  </si>
  <si>
    <t>16、金融支出</t>
  </si>
  <si>
    <t>17、援助其他地区支出</t>
  </si>
  <si>
    <t>18、自然资源海洋气象等</t>
  </si>
  <si>
    <t>19、住房保障支出</t>
  </si>
  <si>
    <t>20、粮油物资储备支出</t>
  </si>
  <si>
    <t>21、灾害防治及应急管理支出</t>
  </si>
  <si>
    <t>22、其他支出</t>
  </si>
  <si>
    <t>23、债务付息支出</t>
  </si>
  <si>
    <t>24、预备费</t>
  </si>
  <si>
    <t>一、一般公共预算支出</t>
  </si>
  <si>
    <t>二、上解上级支出</t>
  </si>
  <si>
    <t>三、债务还本支出</t>
  </si>
  <si>
    <t>四、安排预算稳定调节基金</t>
  </si>
  <si>
    <t>五、结转下年支出</t>
  </si>
  <si>
    <t>一般公共预算支出合计</t>
  </si>
  <si>
    <t>表3</t>
  </si>
  <si>
    <t>2024年度武冈市一般公共预算本级支出决算功能分类明细表</t>
  </si>
  <si>
    <t>科目名称</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</si>
  <si>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</si>
  <si>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</si>
  <si>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</si>
  <si>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</si>
  <si>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</si>
  <si>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</si>
  <si>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</si>
  <si>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</si>
  <si>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</si>
  <si>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</si>
  <si>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</si>
  <si>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</si>
  <si>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</si>
  <si>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</si>
  <si>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</si>
  <si>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</si>
  <si>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</si>
  <si>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</si>
  <si>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</si>
  <si>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</si>
  <si>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</si>
  <si>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</si>
  <si>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</si>
  <si>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</si>
  <si>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</si>
  <si>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</si>
  <si>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</si>
  <si>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</si>
  <si>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</si>
  <si>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</si>
  <si>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</si>
  <si>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</si>
  <si>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</si>
  <si>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</si>
  <si>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</si>
  <si>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</si>
  <si>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</si>
  <si>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</si>
  <si>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</si>
  <si>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</si>
  <si>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</si>
  <si>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</si>
  <si>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</si>
  <si>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</si>
  <si>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</si>
  <si>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</si>
  <si>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</si>
  <si>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</si>
  <si>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</si>
  <si>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</si>
  <si>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</si>
  <si>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</si>
  <si>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</si>
  <si>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</si>
  <si>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</si>
  <si>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</si>
  <si>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</si>
  <si>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</si>
  <si>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</si>
  <si>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</si>
  <si>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</si>
  <si>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</si>
  <si>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</si>
  <si>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</si>
  <si>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</si>
  <si>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</si>
  <si>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</si>
  <si>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</si>
  <si>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</si>
  <si>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</si>
  <si>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</si>
  <si>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</si>
  <si>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</si>
  <si>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</si>
  <si>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</si>
  <si>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</si>
  <si>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</si>
  <si>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</si>
  <si>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</si>
  <si>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</si>
  <si>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</si>
  <si>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</si>
  <si>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</si>
  <si>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</si>
  <si>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</si>
  <si>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</si>
  <si>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</si>
  <si>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</si>
  <si>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</si>
  <si>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</si>
  <si>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</si>
  <si>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</si>
  <si>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</si>
  <si>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</si>
  <si>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</si>
  <si>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</si>
  <si>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</si>
  <si>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</si>
  <si>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</si>
  <si>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</si>
  <si>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</si>
  <si>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</si>
  <si>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</si>
  <si>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</si>
  <si>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</si>
  <si>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</si>
  <si>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</si>
  <si>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</si>
  <si>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</si>
  <si>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</si>
  <si>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</si>
  <si>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</si>
  <si>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</si>
  <si>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</si>
  <si>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</si>
  <si>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</si>
  <si>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</si>
  <si>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</si>
  <si>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</si>
  <si>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</si>
  <si>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</si>
  <si>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</si>
  <si>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</si>
  <si>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</si>
  <si>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</si>
  <si>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</si>
  <si>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</si>
  <si>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</si>
  <si>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</si>
  <si>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</si>
  <si>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</si>
  <si>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</si>
  <si>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</si>
  <si>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</si>
  <si>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</si>
  <si>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</si>
  <si>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</si>
  <si>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</si>
  <si>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</si>
  <si>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</si>
  <si>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</si>
  <si>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</si>
  <si>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</si>
  <si>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</si>
  <si>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</si>
  <si>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</si>
  <si>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</si>
  <si>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</si>
  <si>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</si>
  <si>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</si>
  <si>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</si>
  <si>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</si>
  <si>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</si>
  <si>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</si>
  <si>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</si>
  <si>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</si>
  <si>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</si>
  <si>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</si>
  <si>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</si>
  <si>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</si>
  <si>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</si>
  <si>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</si>
  <si>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</si>
  <si>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</si>
  <si>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</si>
  <si>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</si>
  <si>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</si>
  <si>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</si>
  <si>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</si>
  <si>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</si>
  <si>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</si>
  <si>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</si>
  <si>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</si>
  <si>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</si>
  <si>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</si>
  <si>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</si>
  <si>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</si>
  <si>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</si>
  <si>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</si>
  <si>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</si>
  <si>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</si>
  <si>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</si>
  <si>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</si>
  <si>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</si>
  <si>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</si>
  <si>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</si>
  <si>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</si>
  <si>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</si>
  <si>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</si>
  <si>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</si>
  <si>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</si>
  <si>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</si>
  <si>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</si>
  <si>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</si>
  <si>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</si>
  <si>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</si>
  <si>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</si>
  <si>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</si>
  <si>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</si>
  <si>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</si>
  <si>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</si>
  <si>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</si>
  <si>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</si>
  <si>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</si>
  <si>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</si>
  <si>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</si>
  <si>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</si>
  <si>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</si>
  <si>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</si>
  <si>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</si>
  <si>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</si>
  <si>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</si>
  <si>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</si>
  <si>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</si>
  <si>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</si>
  <si>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</si>
  <si>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</si>
  <si>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</si>
  <si>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</si>
  <si>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</si>
  <si>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</si>
  <si>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</si>
  <si>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</si>
  <si>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</si>
  <si>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</si>
  <si>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</si>
  <si>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</si>
  <si>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</si>
  <si>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</si>
  <si>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</si>
  <si>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</si>
  <si>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</si>
  <si>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</si>
  <si>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</si>
  <si>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</si>
  <si>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</si>
  <si>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</si>
  <si>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</si>
  <si>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</si>
  <si>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</si>
  <si>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</si>
  <si>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</si>
  <si>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</si>
  <si>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</si>
  <si>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</si>
  <si>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</si>
  <si>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</si>
  <si>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</si>
  <si>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</si>
  <si>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</si>
  <si>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</si>
  <si>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</si>
  <si>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</si>
  <si>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</si>
  <si>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</si>
  <si>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</si>
  <si>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</si>
  <si>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</si>
  <si>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</si>
  <si>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</si>
  <si>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</si>
  <si>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</si>
  <si>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</si>
  <si>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</si>
  <si>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</si>
  <si>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</si>
  <si>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</si>
  <si>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</si>
  <si>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</si>
  <si>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</si>
  <si>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</si>
  <si>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</si>
  <si>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</si>
  <si>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</si>
  <si>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</si>
  <si>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</si>
  <si>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</si>
  <si>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</si>
  <si>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</si>
  <si>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</si>
  <si>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</si>
  <si>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</si>
  <si>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</si>
  <si>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</si>
  <si>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</si>
  <si>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</si>
  <si>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</si>
  <si>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</si>
  <si>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</si>
  <si>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</si>
  <si>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</si>
  <si>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</si>
  <si>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</si>
  <si>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</si>
  <si>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</si>
  <si>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</si>
  <si>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</si>
  <si>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</si>
  <si>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</si>
  <si>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</si>
  <si>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</si>
  <si>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</si>
  <si>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</si>
  <si>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</si>
  <si>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</si>
  <si>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</si>
  <si>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</si>
  <si>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</si>
  <si>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</si>
  <si>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</si>
  <si>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</si>
  <si>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</si>
  <si>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</si>
  <si>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</si>
  <si>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</si>
  <si>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</si>
  <si>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</si>
  <si>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</si>
  <si>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</si>
  <si>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</si>
  <si>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</si>
  <si>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</si>
  <si>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</si>
  <si>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</si>
  <si>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</si>
  <si>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</si>
  <si>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</si>
  <si>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</si>
  <si>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</si>
  <si>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</si>
  <si>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</si>
  <si>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</si>
  <si>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</si>
  <si>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</si>
  <si>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</si>
  <si>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</si>
  <si>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</si>
  <si>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</si>
  <si>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</si>
  <si>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</si>
  <si>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</si>
  <si>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</si>
  <si>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</si>
  <si>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</si>
  <si>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</si>
  <si>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</si>
  <si>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</si>
  <si>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</si>
  <si>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</si>
  <si>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</si>
  <si>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</si>
  <si>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</si>
  <si>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</si>
  <si>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</si>
  <si>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</si>
  <si>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</si>
  <si>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</si>
  <si>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</si>
  <si>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</si>
  <si>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</si>
  <si>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</si>
  <si>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</si>
  <si>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</si>
  <si>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</si>
  <si>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</si>
  <si>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</si>
  <si>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</si>
  <si>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</si>
  <si>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</si>
  <si>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</si>
  <si>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</si>
  <si>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</si>
  <si>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</si>
  <si>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</si>
  <si>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</si>
  <si>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</si>
  <si>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</si>
  <si>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</si>
  <si>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</si>
  <si>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</si>
  <si>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</si>
  <si>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</si>
  <si>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</si>
  <si>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</si>
  <si>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</si>
  <si>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</si>
  <si>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</si>
  <si>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</si>
  <si>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</si>
  <si>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</si>
  <si>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</si>
  <si>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</si>
  <si>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</si>
  <si>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</si>
  <si>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</si>
  <si>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</si>
  <si>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</si>
  <si>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</si>
  <si>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</si>
  <si>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</si>
  <si>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</si>
  <si>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</si>
  <si>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</si>
  <si>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</si>
  <si>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</si>
  <si>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</si>
  <si>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</si>
  <si>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</si>
  <si>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</si>
  <si>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</si>
  <si>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</si>
  <si>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</si>
  <si>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</si>
  <si>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</si>
  <si>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</si>
  <si>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</si>
  <si>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</si>
  <si>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</si>
  <si>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</si>
  <si>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</si>
  <si>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</si>
  <si>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</si>
  <si>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</si>
  <si>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</si>
  <si>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</si>
  <si>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</si>
  <si>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</si>
  <si>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</si>
  <si>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</si>
  <si>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</si>
  <si>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</si>
  <si>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</si>
  <si>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</si>
  <si>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</si>
  <si>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</si>
  <si>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</si>
  <si>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</si>
  <si>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</si>
  <si>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</si>
  <si>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</si>
  <si>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</si>
  <si>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</si>
  <si>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</si>
  <si>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</si>
  <si>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</si>
  <si>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</si>
  <si>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</si>
  <si>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</si>
  <si>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</si>
  <si>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</si>
  <si>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</si>
  <si>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</si>
  <si>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</si>
  <si>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</si>
  <si>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</si>
  <si>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</si>
  <si>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</si>
  <si>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</si>
  <si>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</si>
  <si>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</si>
  <si>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</si>
  <si>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对道路交通事故社会救助基金的补助</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</si>
  <si>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</si>
  <si>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</si>
  <si>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</si>
  <si>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</si>
  <si>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</si>
  <si>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</si>
  <si>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</si>
  <si>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</si>
  <si>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</si>
  <si>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</si>
  <si>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</si>
  <si>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</si>
  <si>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</si>
  <si>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</si>
  <si>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</si>
  <si>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</si>
  <si>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</si>
  <si>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</si>
  <si>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</si>
  <si>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</si>
  <si>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</si>
  <si>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</si>
  <si>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</si>
  <si>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</si>
  <si>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</si>
  <si>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</si>
  <si>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</si>
  <si>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</si>
  <si>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</si>
  <si>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</si>
  <si>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</si>
  <si>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</si>
  <si>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</si>
  <si>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</si>
  <si>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</si>
  <si>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</si>
  <si>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</si>
  <si>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</si>
  <si>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</si>
  <si>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</si>
  <si>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</si>
  <si>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</si>
  <si>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</si>
  <si>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</si>
  <si>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</si>
  <si>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</si>
  <si>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</si>
  <si>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</si>
  <si>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</si>
  <si>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</si>
  <si>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</si>
  <si>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</si>
  <si>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</si>
  <si>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</si>
  <si>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</si>
  <si>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</si>
  <si>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</si>
  <si>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</si>
  <si>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</si>
  <si>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</si>
  <si>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</si>
  <si>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</si>
  <si>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</si>
  <si>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</si>
  <si>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</si>
  <si>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</si>
  <si>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</si>
  <si>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</si>
  <si>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</si>
  <si>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</si>
  <si>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</si>
  <si>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</si>
  <si>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</si>
  <si>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</si>
  <si>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</si>
  <si>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</si>
  <si>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</si>
  <si>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</si>
  <si>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</si>
  <si>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</si>
  <si>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</si>
  <si>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中医药事务</t>
  </si>
  <si>
    <t xml:space="preserve">    中医(民族医)药专项</t>
  </si>
  <si>
    <t xml:space="preserve">    其他中医药事务支出</t>
  </si>
  <si>
    <t xml:space="preserve">  疾病预防控制事务</t>
  </si>
  <si>
    <t xml:space="preserve">    其他疾病预防控制事务支出</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</si>
  <si>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</si>
  <si>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</si>
  <si>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</si>
  <si>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</si>
  <si>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</si>
  <si>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</si>
  <si>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</si>
  <si>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</si>
  <si>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</si>
  <si>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</si>
  <si>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</si>
  <si>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</si>
  <si>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</si>
  <si>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</si>
  <si>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</si>
  <si>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</si>
  <si>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</si>
  <si>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</si>
  <si>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</si>
  <si>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</si>
  <si>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</si>
  <si>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</si>
  <si>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</si>
  <si>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</si>
  <si>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</si>
  <si>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</si>
  <si>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</si>
  <si>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</si>
  <si>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</si>
  <si>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</si>
  <si>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</si>
  <si>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</si>
  <si>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</si>
  <si>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</si>
  <si>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t>
  </si>
  <si>
    <t xml:space="preserve">    停伐补助</t>
  </si>
  <si>
    <t xml:space="preserve">    其他森林保护修复支出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</si>
  <si>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</si>
  <si>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</si>
  <si>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</si>
  <si>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</si>
  <si>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</si>
  <si>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</si>
  <si>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</si>
  <si>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</si>
  <si>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</si>
  <si>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</si>
  <si>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</si>
  <si>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</si>
  <si>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</si>
  <si>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</si>
  <si>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</si>
  <si>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</si>
  <si>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</si>
  <si>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</si>
  <si>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</si>
  <si>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</si>
  <si>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</si>
  <si>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</si>
  <si>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</si>
  <si>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</si>
  <si>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</si>
  <si>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</si>
  <si>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</si>
  <si>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</si>
  <si>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</si>
  <si>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</si>
  <si>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</si>
  <si>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</si>
  <si>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</si>
  <si>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</si>
  <si>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</si>
  <si>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</si>
  <si>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</si>
  <si>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</si>
  <si>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</si>
  <si>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</si>
  <si>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</si>
  <si>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</si>
  <si>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</si>
  <si>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</si>
  <si>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</si>
  <si>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</si>
  <si>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</si>
  <si>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</si>
  <si>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</si>
  <si>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</si>
  <si>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</si>
  <si>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</si>
  <si>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</si>
  <si>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</si>
  <si>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</si>
  <si>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</si>
  <si>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</si>
  <si>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</si>
  <si>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</si>
  <si>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</si>
  <si>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</si>
  <si>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</si>
  <si>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</si>
  <si>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</si>
  <si>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</si>
  <si>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</si>
  <si>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</si>
  <si>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</si>
  <si>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</si>
  <si>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</si>
  <si>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</si>
  <si>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</si>
  <si>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</si>
  <si>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</si>
  <si>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</si>
  <si>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</si>
  <si>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</si>
  <si>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</si>
  <si>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</si>
  <si>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</si>
  <si>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</si>
  <si>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</si>
  <si>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</si>
  <si>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</si>
  <si>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</si>
  <si>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</si>
  <si>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</si>
  <si>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</si>
  <si>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</si>
  <si>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</si>
  <si>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</si>
  <si>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</si>
  <si>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</si>
  <si>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</si>
  <si>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</si>
  <si>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</si>
  <si>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</si>
  <si>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</si>
  <si>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</si>
  <si>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</si>
  <si>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</si>
  <si>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</si>
  <si>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</si>
  <si>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</si>
  <si>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</si>
  <si>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</si>
  <si>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</si>
  <si>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</si>
  <si>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</si>
  <si>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</si>
  <si>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</si>
  <si>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</si>
  <si>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</si>
  <si>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</si>
  <si>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</si>
  <si>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</si>
  <si>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</si>
  <si>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</si>
  <si>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</si>
  <si>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</si>
  <si>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</si>
  <si>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</si>
  <si>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</si>
  <si>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</si>
  <si>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</si>
  <si>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</si>
  <si>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</si>
  <si>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</si>
  <si>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</si>
  <si>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</si>
  <si>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</si>
  <si>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</si>
  <si>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</si>
  <si>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</si>
  <si>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</si>
  <si>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</si>
  <si>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</si>
  <si>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</si>
  <si>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</si>
  <si>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</si>
  <si>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</si>
  <si>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</si>
  <si>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</si>
  <si>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</si>
  <si>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</si>
  <si>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</si>
  <si>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</si>
  <si>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</si>
  <si>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</si>
  <si>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</si>
  <si>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</si>
  <si>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</si>
  <si>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</si>
  <si>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</si>
  <si>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</si>
  <si>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</si>
  <si>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</si>
  <si>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</si>
  <si>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</si>
  <si>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</si>
  <si>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</si>
  <si>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</si>
  <si>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</si>
  <si>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</si>
  <si>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</si>
  <si>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</si>
  <si>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</si>
  <si>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</si>
  <si>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</si>
  <si>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</si>
  <si>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</si>
  <si>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</si>
  <si>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</si>
  <si>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</si>
  <si>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</si>
  <si>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</si>
  <si>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</si>
  <si>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</si>
  <si>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</si>
  <si>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</si>
  <si>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</si>
  <si>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</si>
  <si>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</si>
  <si>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</si>
  <si>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</si>
  <si>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</si>
  <si>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</si>
  <si>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</si>
  <si>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</si>
  <si>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</si>
  <si>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</si>
  <si>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</si>
  <si>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</si>
  <si>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</si>
  <si>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</si>
  <si>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</si>
  <si>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</si>
  <si>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</si>
  <si>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</si>
  <si>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</si>
  <si>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</si>
  <si>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</si>
  <si>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</si>
  <si>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</si>
  <si>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</si>
  <si>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</si>
  <si>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</si>
  <si>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</si>
  <si>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</si>
  <si>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</si>
  <si>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</si>
  <si>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</si>
  <si>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</si>
  <si>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</si>
  <si>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</si>
  <si>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</si>
  <si>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</si>
  <si>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</si>
  <si>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</si>
  <si>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</si>
  <si>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</si>
  <si>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</si>
  <si>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</si>
  <si>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</si>
  <si>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</si>
  <si>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</si>
  <si>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</si>
  <si>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</si>
  <si>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</si>
  <si>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</si>
  <si>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</si>
  <si>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</si>
  <si>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</si>
  <si>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</si>
  <si>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</si>
  <si>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</si>
  <si>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</si>
  <si>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</si>
  <si>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</si>
  <si>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</si>
  <si>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</si>
  <si>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</si>
  <si>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</si>
  <si>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</si>
  <si>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</si>
  <si>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</si>
  <si>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</si>
  <si>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</si>
  <si>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</si>
  <si>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</si>
  <si>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</si>
  <si>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</si>
  <si>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</si>
  <si>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</si>
  <si>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</si>
  <si>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</si>
  <si>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</si>
  <si>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</si>
  <si>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</si>
  <si>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</si>
  <si>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</si>
  <si>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</si>
  <si>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</si>
  <si>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</si>
  <si>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</si>
  <si>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</si>
  <si>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</si>
  <si>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</si>
  <si>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</si>
  <si>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</si>
  <si>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</si>
  <si>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</si>
  <si>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</si>
  <si>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</si>
  <si>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</si>
  <si>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</si>
  <si>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</si>
  <si>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</si>
  <si>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</si>
  <si>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</si>
  <si>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</si>
  <si>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</si>
  <si>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</si>
  <si>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</si>
  <si>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</si>
  <si>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</si>
  <si>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</si>
  <si>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</si>
  <si>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</si>
  <si>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</si>
  <si>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</si>
  <si>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</si>
  <si>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</si>
  <si>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</si>
  <si>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</si>
  <si>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</si>
  <si>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</si>
  <si>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</si>
  <si>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</si>
  <si>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</si>
  <si>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</si>
  <si>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</si>
  <si>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</si>
  <si>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</si>
  <si>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</si>
  <si>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</si>
  <si>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</si>
  <si>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</si>
  <si>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</si>
  <si>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</si>
  <si>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</si>
  <si>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</si>
  <si>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</si>
  <si>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</si>
  <si>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</si>
  <si>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</si>
  <si>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</si>
  <si>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</si>
  <si>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</si>
  <si>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</si>
  <si>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</si>
  <si>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</si>
  <si>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</si>
  <si>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</si>
  <si>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</si>
  <si>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</si>
  <si>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</si>
  <si>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</si>
  <si>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</si>
  <si>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</si>
  <si>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</si>
  <si>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</si>
  <si>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</si>
  <si>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</si>
  <si>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</si>
  <si>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</si>
  <si>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</si>
  <si>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</si>
  <si>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</si>
  <si>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</si>
  <si>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</si>
  <si>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</si>
  <si>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</si>
  <si>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</si>
  <si>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</si>
  <si>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</si>
  <si>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</si>
  <si>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</si>
  <si>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</si>
  <si>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</si>
  <si>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</si>
  <si>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</si>
  <si>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</si>
  <si>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</si>
  <si>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</si>
  <si>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</si>
  <si>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</si>
  <si>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</si>
  <si>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</si>
  <si>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</si>
  <si>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</si>
  <si>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</si>
  <si>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</si>
  <si>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</si>
  <si>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</si>
  <si>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</si>
  <si>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</si>
  <si>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</si>
  <si>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</si>
  <si>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</si>
  <si>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</si>
  <si>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</si>
  <si>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</si>
  <si>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</si>
  <si>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</si>
  <si>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</si>
  <si>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</si>
  <si>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</si>
  <si>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</si>
  <si>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</si>
  <si>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</si>
  <si>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</si>
  <si>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</si>
  <si>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</si>
  <si>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</si>
  <si>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</si>
  <si>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</si>
  <si>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</si>
  <si>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</si>
  <si>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</si>
  <si>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</si>
  <si>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</si>
  <si>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</si>
  <si>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</si>
  <si>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</si>
  <si>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</si>
  <si>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</si>
  <si>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</si>
  <si>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</si>
  <si>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</si>
  <si>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</si>
  <si>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</si>
  <si>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</si>
  <si>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</si>
  <si>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</si>
  <si>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</si>
  <si>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</si>
  <si>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</si>
  <si>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</si>
  <si>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</si>
  <si>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</si>
  <si>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中央政府国内债务付息支出(款)</t>
  </si>
  <si>
    <t xml:space="preserve">    中央政府国内债务付息支出(项)</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</si>
  <si>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</si>
  <si>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</si>
  <si>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</si>
  <si>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</si>
  <si>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</si>
  <si>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</si>
  <si>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</si>
  <si>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</si>
  <si>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</si>
  <si>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</si>
  <si>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</si>
  <si>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中央政府国内债务发行费用支出(款)</t>
  </si>
  <si>
    <t xml:space="preserve">    中央政府国内债务发行费用支出(项)</t>
  </si>
  <si>
    <t xml:space="preserve">  中央政府国外债务发行费用支出(款)</t>
  </si>
  <si>
    <t xml:space="preserve">    中央政府国外债务发行费用支出(项)</t>
  </si>
  <si>
    <t xml:space="preserve">  地方政府一般债务发行费用支出(款)</t>
  </si>
  <si>
    <t xml:space="preserve">    地方政府一般债务发行费用支出(项)</t>
  </si>
  <si>
    <t>预备费</t>
  </si>
  <si>
    <t>表4</t>
  </si>
  <si>
    <t>2024年度武冈市一般公共预算(基本)支出经济分类决算表</t>
  </si>
  <si>
    <t>科目
编码</t>
  </si>
  <si>
    <t>一般公共预算支出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</si>
  <si>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</si>
  <si>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</si>
  <si>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</si>
  <si>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</si>
  <si>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</si>
  <si>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</si>
  <si>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</si>
  <si>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</si>
  <si>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</si>
  <si>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</si>
  <si>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</si>
  <si>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</si>
  <si>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</si>
  <si>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</si>
  <si>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</si>
  <si>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</si>
  <si>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</si>
  <si>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</si>
  <si>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</si>
  <si>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</si>
  <si>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</si>
  <si>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</si>
  <si>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</si>
  <si>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</si>
  <si>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机关资本性支出(基本建设)</t>
  </si>
  <si>
    <t>对事业单位经常性补助</t>
  </si>
  <si>
    <t xml:space="preserve">  工资福利支出</t>
  </si>
  <si>
    <t xml:space="preserve">  商品和服务支出</t>
  </si>
  <si>
    <t xml:space="preserve">  其他对事业单位补助</t>
  </si>
  <si>
    <t>对事业单位资本性补助</t>
  </si>
  <si>
    <t xml:space="preserve">  资本性支出</t>
  </si>
  <si>
    <t xml:space="preserve">  资本性支出(基本建设)</t>
  </si>
  <si>
    <t>对企业补助</t>
  </si>
  <si>
    <t xml:space="preserve">  费用补贴</t>
  </si>
  <si>
    <t xml:space="preserve">  利息补贴</t>
  </si>
  <si>
    <t xml:space="preserve">  其他对企业补助</t>
  </si>
  <si>
    <t>对企业资本性支出</t>
  </si>
  <si>
    <t xml:space="preserve">  资本金注入</t>
  </si>
  <si>
    <t xml:space="preserve">  资本金注入(基本建设)</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</si>
  <si>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</si>
  <si>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</si>
  <si>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</si>
  <si>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</si>
  <si>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</si>
  <si>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</si>
  <si>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</si>
  <si>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其他对个人和家庭的补助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</si>
  <si>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</si>
  <si>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</si>
  <si>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</si>
  <si>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</si>
  <si>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</si>
  <si>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</si>
  <si>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</si>
  <si>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</si>
  <si>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预备费及预留</t>
  </si>
  <si>
    <t xml:space="preserve">  预备费</t>
  </si>
  <si>
    <t xml:space="preserve">  预留</t>
  </si>
  <si>
    <t>其他支出</t>
  </si>
  <si>
    <t xml:space="preserve">  国家赔偿费用支出</t>
  </si>
  <si>
    <t xml:space="preserve">  对民间非营利组织和群众性自治组织补贴</t>
  </si>
  <si>
    <t xml:space="preserve">  经常性赠与</t>
  </si>
  <si>
    <t xml:space="preserve">  资本性赠与</t>
  </si>
  <si>
    <t>表5</t>
  </si>
  <si>
    <t>2024年一般公共预算税收返还和转移支付决算表（分项目）</t>
  </si>
  <si>
    <t xml:space="preserve">  返还性收入</t>
  </si>
  <si>
    <t xml:space="preserve">    所得税基数返还收入</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</si>
  <si>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</si>
  <si>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</si>
  <si>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</si>
  <si>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</si>
  <si>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</si>
  <si>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</si>
  <si>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</si>
  <si>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</si>
  <si>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</si>
  <si>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</si>
  <si>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</si>
  <si>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</si>
  <si>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</si>
  <si>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</si>
  <si>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</si>
  <si>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</si>
  <si>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</si>
  <si>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</si>
  <si>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巩固脱贫攻坚成果衔接乡村振兴转移支付收入</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</si>
  <si>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</si>
  <si>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</si>
  <si>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</si>
  <si>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</si>
  <si>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</si>
  <si>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</si>
  <si>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</si>
  <si>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</si>
  <si>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</si>
  <si>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</si>
  <si>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</si>
  <si>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</si>
  <si>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</si>
  <si>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资源勘探工业信息等共同财政事权转移支付收入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</si>
  <si>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</si>
  <si>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</si>
  <si>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</si>
  <si>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</si>
  <si>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 xml:space="preserve">    粮油物资储备共同财政事权转移支付收入  </t>
  </si>
  <si>
    <t xml:space="preserve">    灾害防治及应急管理共同财政事权转移支付收入  </t>
  </si>
  <si>
    <t xml:space="preserve">    其他共同财政事权转移支付收入  </t>
  </si>
  <si>
    <t xml:space="preserve">    增值税留抵退税转移支付收入</t>
  </si>
  <si>
    <t xml:space="preserve">    其他退税减税降费转移支付收入</t>
  </si>
  <si>
    <t xml:space="preserve">    补充县区财力转移支付收入</t>
  </si>
  <si>
    <t xml:space="preserve">    其他一般性转移支付收入</t>
  </si>
  <si>
    <t xml:space="preserve">  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</si>
  <si>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</si>
  <si>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</si>
  <si>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</si>
  <si>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</si>
  <si>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</si>
  <si>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</si>
  <si>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</si>
  <si>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</si>
  <si>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</si>
  <si>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</si>
  <si>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</si>
  <si>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</si>
  <si>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</si>
  <si>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</si>
  <si>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</si>
  <si>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</si>
  <si>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</si>
  <si>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</si>
  <si>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</si>
  <si>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</si>
  <si>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表6</t>
  </si>
  <si>
    <t>2024年一般公共预算税收返还和转移支付决算表（分乡镇）</t>
  </si>
  <si>
    <t>乡镇（街道）</t>
  </si>
  <si>
    <t>税收返还</t>
  </si>
  <si>
    <t>一般性转移支付</t>
  </si>
  <si>
    <t>专项转移支付</t>
  </si>
  <si>
    <t>合计</t>
  </si>
  <si>
    <t>说明：2022年武冈市没有对乡镇（街道）税收返还和转移支付补助。</t>
  </si>
  <si>
    <t>表7</t>
  </si>
  <si>
    <t>2024年政府一般债务限额与余额</t>
  </si>
  <si>
    <t>单位:万元</t>
  </si>
  <si>
    <t>一般债务</t>
  </si>
  <si>
    <t>一般债券</t>
  </si>
  <si>
    <t>向外国政府借款</t>
  </si>
  <si>
    <t>向国际组织借款</t>
  </si>
  <si>
    <t>其他一般债务</t>
  </si>
  <si>
    <t>上年末地方政府债务余额</t>
  </si>
  <si>
    <t>本年地方政府债务余额限额(预算数)</t>
  </si>
  <si>
    <t>本年地方政府债务(转贷)收入(预算数)</t>
  </si>
  <si>
    <t>本年地方政府债务还本支出(预算数)</t>
  </si>
  <si>
    <t>本年采用其他方式化解的债务本金</t>
  </si>
  <si>
    <t>年末地方政府债务余额</t>
  </si>
  <si>
    <t>本年地方政府债务付息额</t>
  </si>
  <si>
    <t>表8</t>
  </si>
  <si>
    <t>2024年度武冈市政府性基金收入决算表</t>
  </si>
  <si>
    <t>科目代码</t>
  </si>
  <si>
    <t>1、农网还贷资金收入</t>
  </si>
  <si>
    <t>2、海南省高等级公路车辆通行附加费收入</t>
  </si>
  <si>
    <t>3、港口建设费收入</t>
  </si>
  <si>
    <t>4、国家电影事业发展专项资金收入</t>
  </si>
  <si>
    <t>5、国有土地收益基金收入</t>
  </si>
  <si>
    <t>6、农业土地开发资金收入</t>
  </si>
  <si>
    <t>7、国有土地使用权出让收入</t>
  </si>
  <si>
    <t>8、大中型水库库区基金收入</t>
  </si>
  <si>
    <t>9、彩票公益金收入</t>
  </si>
  <si>
    <t>10、城市基础设施配套费收入</t>
  </si>
  <si>
    <t>11、小型水库移民扶助基金收入</t>
  </si>
  <si>
    <t>12、国家重大水利工程建设基金收入</t>
  </si>
  <si>
    <t>13、车辆通行费</t>
  </si>
  <si>
    <t>14、污水处理费收入</t>
  </si>
  <si>
    <t>15、彩票发行机构和彩票销售机构的业务费用</t>
  </si>
  <si>
    <t>16、其他政府性基金收入</t>
  </si>
  <si>
    <t>17、专项债券对应项目专项收入</t>
  </si>
  <si>
    <t>一、政府性基金本年收入</t>
  </si>
  <si>
    <t>二、政府性基金上级补助收入</t>
  </si>
  <si>
    <t>1、专项拨款补助</t>
  </si>
  <si>
    <t>2、抗疫特别国债转移支付收入</t>
  </si>
  <si>
    <t>三、地方政府专项债务转贷收入</t>
  </si>
  <si>
    <t>四、政府性基金上年结余</t>
  </si>
  <si>
    <t>收入合计</t>
  </si>
  <si>
    <t>表9</t>
  </si>
  <si>
    <t>2024年度武冈市政府性基金支出决算表</t>
  </si>
  <si>
    <t>一、文化旅游体育与传媒支出</t>
  </si>
  <si>
    <t xml:space="preserve">   国家电影事业发展专项资金安排的支出</t>
  </si>
  <si>
    <t xml:space="preserve">   旅游发展基金支出</t>
  </si>
  <si>
    <t xml:space="preserve">   国家电影事业发展专项资金对应专项债务收入安排的支出</t>
  </si>
  <si>
    <t>二、社会保障和就业支出</t>
  </si>
  <si>
    <t xml:space="preserve">    大中型水库移民后期扶持基金支出</t>
  </si>
  <si>
    <t xml:space="preserve">    小型水库移民扶助基金安排的支出</t>
  </si>
  <si>
    <t xml:space="preserve">    小型水库移民扶助基金对应专项债务收入安排的支出</t>
  </si>
  <si>
    <t>三、节能环保支出</t>
  </si>
  <si>
    <t xml:space="preserve">    可再生能源电价附加收入安排的支出</t>
  </si>
  <si>
    <t xml:space="preserve">    废弃电器电子产品处理基金支出</t>
  </si>
  <si>
    <t>四、城乡社区支出</t>
  </si>
  <si>
    <t xml:space="preserve">    国有土地使用权出让收入安排的支出</t>
  </si>
  <si>
    <t xml:space="preserve">    国有土地收益基金安排的支出</t>
  </si>
  <si>
    <t xml:space="preserve">    农业土地开发资金安排的支出</t>
  </si>
  <si>
    <t xml:space="preserve">    城市基础设施配套费安排的支出</t>
  </si>
  <si>
    <t xml:space="preserve">    污水处理费安排的支出</t>
  </si>
  <si>
    <t xml:space="preserve">    土地储备专项债券收入安排的支出</t>
  </si>
  <si>
    <t xml:space="preserve">    棚户区改造专项债券收入安排的支出</t>
  </si>
  <si>
    <t xml:space="preserve">    城市基础设施配套费对应专项债务收入安排的支出</t>
  </si>
  <si>
    <t xml:space="preserve">    污水处理费对应专项债务收入安排的支出</t>
  </si>
  <si>
    <t xml:space="preserve">    国有土地使用权出让收入对应专项债务收入安排的支出</t>
  </si>
  <si>
    <t>五、农林水支出</t>
  </si>
  <si>
    <t>大中型水库库区基金安排的支出</t>
  </si>
  <si>
    <t xml:space="preserve">    三峡水库库区基金支出</t>
  </si>
  <si>
    <t xml:space="preserve">    国家重大水利工程建设基金安排的支出</t>
  </si>
  <si>
    <t xml:space="preserve">    大中型水库库区基金对应专项债务收入安排的支出</t>
  </si>
  <si>
    <t xml:space="preserve">    国家重大水利工程建设基金对应专项债务收入安排的支出</t>
  </si>
  <si>
    <t xml:space="preserve">  大中型水库移民后期扶持基金支出</t>
  </si>
  <si>
    <t xml:space="preserve">    移民补助</t>
  </si>
  <si>
    <t xml:space="preserve">    基础设施建设和经济发展</t>
  </si>
  <si>
    <t xml:space="preserve">    其他大中型水库移民后期扶持基金支出</t>
  </si>
  <si>
    <t>六、交通运输支出</t>
  </si>
  <si>
    <t xml:space="preserve">    海南省高等级公路车辆通行附加费安排的支出</t>
  </si>
  <si>
    <t xml:space="preserve">    车辆通行费安排的支出</t>
  </si>
  <si>
    <t xml:space="preserve">    港口建设费安排的支出</t>
  </si>
  <si>
    <t xml:space="preserve">    铁路建设基金支出</t>
  </si>
  <si>
    <t xml:space="preserve">    船舶油污损害赔偿基金支出</t>
  </si>
  <si>
    <t xml:space="preserve">    民航发展基金支出</t>
  </si>
  <si>
    <t xml:space="preserve">    海南省高等级公路车辆通行附加费对应专项债务收入安排的支出</t>
  </si>
  <si>
    <t xml:space="preserve">    政府收费公路专项债券收入安排的支出</t>
  </si>
  <si>
    <t xml:space="preserve">    车辆通行费对应专项债务收入安排的支出</t>
  </si>
  <si>
    <t xml:space="preserve">    港口建设费对应专项债务收入安排的支出</t>
  </si>
  <si>
    <t>七、资源勘探工业信息等支出</t>
  </si>
  <si>
    <t xml:space="preserve">    农网还贷资金支出</t>
  </si>
  <si>
    <t>八、其他支出</t>
  </si>
  <si>
    <t xml:space="preserve">    其他政府性基金及对应专项债务收入安排的支出</t>
  </si>
  <si>
    <t xml:space="preserve">    彩票发行销售机构业务费安排的支出</t>
  </si>
  <si>
    <t xml:space="preserve">    彩票公益金安排的支出</t>
  </si>
  <si>
    <t>九、债务付息支出</t>
  </si>
  <si>
    <t>十、债务发行费用支出</t>
  </si>
  <si>
    <t>十一、抗疫特别国债安排的支出</t>
  </si>
  <si>
    <t>一、政府性基金本年支出</t>
  </si>
  <si>
    <t>二、政府性基金上解支出</t>
  </si>
  <si>
    <t>三、调出资金</t>
  </si>
  <si>
    <t>四、债务还本支出</t>
  </si>
  <si>
    <t>支出合计</t>
  </si>
  <si>
    <t>表10</t>
  </si>
  <si>
    <t>2024年政府性基金本级支出决算表</t>
  </si>
  <si>
    <t xml:space="preserve">  超长期特别国债安排的支出</t>
  </si>
  <si>
    <t xml:space="preserve">    基础教育</t>
  </si>
  <si>
    <t xml:space="preserve">    职业教育</t>
  </si>
  <si>
    <t xml:space="preserve">    特殊教育</t>
  </si>
  <si>
    <t xml:space="preserve">    其他教育支出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</si>
  <si>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</si>
  <si>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</si>
  <si>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</si>
  <si>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</si>
  <si>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</si>
  <si>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</si>
  <si>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</si>
  <si>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基础研究</t>
  </si>
  <si>
    <t xml:space="preserve">    应用研究</t>
  </si>
  <si>
    <t xml:space="preserve">    技术研究与开发</t>
  </si>
  <si>
    <t xml:space="preserve">    科技条件与服务</t>
  </si>
  <si>
    <t xml:space="preserve">    科技重大项目</t>
  </si>
  <si>
    <t xml:space="preserve">    其他科技支出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</si>
  <si>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</si>
  <si>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</si>
  <si>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</si>
  <si>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</si>
  <si>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</si>
  <si>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</si>
  <si>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</si>
  <si>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</si>
  <si>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</si>
  <si>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</si>
  <si>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</si>
  <si>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</si>
  <si>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</si>
  <si>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</si>
  <si>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</si>
  <si>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养老机构及服务设施</t>
  </si>
  <si>
    <t xml:space="preserve">    公共就业服务设施</t>
  </si>
  <si>
    <t xml:space="preserve">    其他社会保障和就业支出</t>
  </si>
  <si>
    <t xml:space="preserve">    公立医院</t>
  </si>
  <si>
    <t xml:space="preserve">    基层医疗卫生机构</t>
  </si>
  <si>
    <t xml:space="preserve">    公共卫生机构</t>
  </si>
  <si>
    <t xml:space="preserve">    托育机构</t>
  </si>
  <si>
    <t xml:space="preserve">    其他卫生健康支出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</si>
  <si>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</si>
  <si>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</si>
  <si>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</si>
  <si>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</si>
  <si>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</si>
  <si>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</si>
  <si>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</si>
  <si>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</si>
  <si>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</si>
  <si>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</si>
  <si>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水污染综合治理</t>
  </si>
  <si>
    <t xml:space="preserve">    应对气候变化</t>
  </si>
  <si>
    <t xml:space="preserve">    “三北”工程建设</t>
  </si>
  <si>
    <t xml:space="preserve">    其他节能环保支出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</si>
  <si>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</si>
  <si>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</si>
  <si>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</si>
  <si>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</si>
  <si>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</si>
  <si>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</si>
  <si>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</si>
  <si>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</si>
  <si>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</si>
  <si>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</si>
  <si>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</si>
  <si>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</si>
  <si>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</si>
  <si>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</si>
  <si>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</si>
  <si>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</si>
  <si>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</si>
  <si>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</si>
  <si>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</si>
  <si>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</si>
  <si>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</si>
  <si>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</si>
  <si>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</si>
  <si>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</si>
  <si>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</si>
  <si>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</si>
  <si>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</si>
  <si>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</si>
  <si>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</si>
  <si>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</si>
  <si>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</si>
  <si>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</si>
  <si>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</si>
  <si>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</si>
  <si>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</si>
  <si>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</si>
  <si>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</si>
  <si>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</si>
  <si>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</si>
  <si>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</si>
  <si>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</si>
  <si>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</si>
  <si>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</si>
  <si>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</si>
  <si>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</si>
  <si>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</si>
  <si>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</si>
  <si>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</si>
  <si>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</si>
  <si>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</si>
  <si>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城乡社区公共设施</t>
  </si>
  <si>
    <t xml:space="preserve">    其他城乡社区支出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</si>
  <si>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</si>
  <si>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</si>
  <si>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</si>
  <si>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</si>
  <si>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</si>
  <si>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</si>
  <si>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</si>
  <si>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</si>
  <si>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</si>
  <si>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</si>
  <si>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</si>
  <si>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</si>
  <si>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</si>
  <si>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</si>
  <si>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</si>
  <si>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</si>
  <si>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</si>
  <si>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</si>
  <si>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</si>
  <si>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</si>
  <si>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</si>
  <si>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</si>
  <si>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</si>
  <si>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农业农村支出</t>
  </si>
  <si>
    <t xml:space="preserve">    水利支出</t>
  </si>
  <si>
    <t xml:space="preserve">    其他农林水支出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</si>
  <si>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</si>
  <si>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</si>
  <si>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</si>
  <si>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</si>
  <si>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</si>
  <si>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</si>
  <si>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</si>
  <si>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</si>
  <si>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</si>
  <si>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</si>
  <si>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</si>
  <si>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</si>
  <si>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</si>
  <si>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</si>
  <si>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</si>
  <si>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</si>
  <si>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</si>
  <si>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</si>
  <si>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</si>
  <si>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</si>
  <si>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</si>
  <si>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</si>
  <si>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</si>
  <si>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</si>
  <si>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</si>
  <si>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</si>
  <si>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</si>
  <si>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</si>
  <si>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</si>
  <si>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</si>
  <si>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</si>
  <si>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</si>
  <si>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</si>
  <si>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</si>
  <si>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</si>
  <si>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</si>
  <si>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</si>
  <si>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</si>
  <si>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公路水路运输</t>
  </si>
  <si>
    <t xml:space="preserve">    铁路运输</t>
  </si>
  <si>
    <t xml:space="preserve">    民用航空运输</t>
  </si>
  <si>
    <t xml:space="preserve">    邮政业支出</t>
  </si>
  <si>
    <t xml:space="preserve">    其他交通运输支出</t>
  </si>
  <si>
    <t xml:space="preserve">  农网还贷资金支出</t>
  </si>
  <si>
    <t xml:space="preserve">    中央农网还贷资金支出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</si>
  <si>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</si>
  <si>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</si>
  <si>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</si>
  <si>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</si>
  <si>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</si>
  <si>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</si>
  <si>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 xml:space="preserve">    中央特别国债经营基金支出</t>
  </si>
  <si>
    <t xml:space="preserve">    中央特别国债经营基金财务支出</t>
  </si>
  <si>
    <t xml:space="preserve">  耕地保护考核奖惩基金支出</t>
  </si>
  <si>
    <t xml:space="preserve">    耕地保护</t>
  </si>
  <si>
    <t xml:space="preserve">    补充耕地</t>
  </si>
  <si>
    <t xml:space="preserve">    其他住房保障支出</t>
  </si>
  <si>
    <t xml:space="preserve">    其他粮油物资储备支出</t>
  </si>
  <si>
    <t xml:space="preserve">  用超长期特别国债收入安排的支出</t>
  </si>
  <si>
    <t xml:space="preserve">    自然灾害防治</t>
  </si>
  <si>
    <t xml:space="preserve">    自然灾害恢复重建支出</t>
  </si>
  <si>
    <t xml:space="preserve">    用超长期特别国债收入安排的其他灾害防治及应急管理支出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</si>
  <si>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</si>
  <si>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</si>
  <si>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</si>
  <si>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</si>
  <si>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</si>
  <si>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</si>
  <si>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</si>
  <si>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</si>
  <si>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</si>
  <si>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</si>
  <si>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</si>
  <si>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</si>
  <si>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</si>
  <si>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</si>
  <si>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抗疫特别国债经营基金支出</t>
  </si>
  <si>
    <t xml:space="preserve">  超长期特别国债财务基金支出(款)</t>
  </si>
  <si>
    <t xml:space="preserve">    超长期特别国债财务基金支出(项)</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</si>
  <si>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</si>
  <si>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</si>
  <si>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</si>
  <si>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</si>
  <si>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</si>
  <si>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</si>
  <si>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</si>
  <si>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</si>
  <si>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</si>
  <si>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</si>
  <si>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</si>
  <si>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</si>
  <si>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超长期特别国债安排的其他支出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</si>
  <si>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</si>
  <si>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</si>
  <si>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</si>
  <si>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</si>
  <si>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</si>
  <si>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</si>
  <si>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</si>
  <si>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</si>
  <si>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</si>
  <si>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</si>
  <si>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</si>
  <si>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</si>
  <si>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</si>
  <si>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</si>
  <si>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</si>
  <si>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</si>
  <si>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</si>
  <si>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</si>
  <si>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</si>
  <si>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</si>
  <si>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</si>
  <si>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</si>
  <si>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</si>
  <si>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</si>
  <si>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</si>
  <si>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</si>
  <si>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</si>
  <si>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</si>
  <si>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</si>
  <si>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</si>
  <si>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</si>
  <si>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</si>
  <si>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</si>
  <si>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</si>
  <si>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</si>
  <si>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</si>
  <si>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</si>
  <si>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</si>
  <si>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</si>
  <si>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</si>
  <si>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</si>
  <si>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</si>
  <si>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</si>
  <si>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</si>
  <si>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</si>
  <si>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</si>
  <si>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</si>
  <si>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</si>
  <si>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</si>
  <si>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</si>
  <si>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政府性基金本年支出</t>
  </si>
  <si>
    <r>
      <rPr>
        <sz val="11"/>
        <rFont val="宋体"/>
        <charset val="134"/>
      </rPr>
      <t>表</t>
    </r>
    <r>
      <rPr>
        <sz val="11"/>
        <rFont val="Times New Roman"/>
        <charset val="134"/>
      </rPr>
      <t>11</t>
    </r>
  </si>
  <si>
    <t>2024年政府性基金转移支付决算分项目表</t>
  </si>
  <si>
    <t xml:space="preserve"> </t>
  </si>
  <si>
    <r>
      <rPr>
        <b/>
        <sz val="11"/>
        <rFont val="宋体"/>
        <charset val="134"/>
      </rPr>
      <t>项</t>
    </r>
    <r>
      <rPr>
        <b/>
        <sz val="11"/>
        <rFont val="Times New Roman"/>
        <charset val="134"/>
      </rPr>
      <t xml:space="preserve">        </t>
    </r>
    <r>
      <rPr>
        <b/>
        <sz val="11"/>
        <rFont val="宋体"/>
        <charset val="134"/>
      </rPr>
      <t>目</t>
    </r>
  </si>
  <si>
    <r>
      <rPr>
        <b/>
        <sz val="11"/>
        <rFont val="宋体"/>
        <charset val="134"/>
      </rPr>
      <t>完成预算</t>
    </r>
    <r>
      <rPr>
        <b/>
        <sz val="11"/>
        <rFont val="Times New Roman"/>
        <charset val="134"/>
      </rPr>
      <t>%</t>
    </r>
  </si>
  <si>
    <r>
      <rPr>
        <b/>
        <sz val="11"/>
        <rFont val="宋体"/>
        <charset val="134"/>
      </rPr>
      <t>比上年增长</t>
    </r>
    <r>
      <rPr>
        <b/>
        <sz val="11"/>
        <rFont val="Times New Roman"/>
        <charset val="134"/>
      </rPr>
      <t>%</t>
    </r>
  </si>
  <si>
    <t>核电站乏燃料处理处置基金收入</t>
  </si>
  <si>
    <t>国家电影事业发展专项资金收入</t>
  </si>
  <si>
    <t>旅游发展基金收入</t>
  </si>
  <si>
    <t>大中型水库移民后期扶持基金收入</t>
  </si>
  <si>
    <t>小型水库移民扶助基金收入</t>
  </si>
  <si>
    <t>可再生能源电价附加收入</t>
  </si>
  <si>
    <t>废弃电器电子产品处理基金收入</t>
  </si>
  <si>
    <t>国有土地使用权出让相关收入</t>
  </si>
  <si>
    <t>国有土地收益基金相关收入</t>
  </si>
  <si>
    <t>农业土地开发资金收入</t>
  </si>
  <si>
    <t>城市基础设施配套费收入</t>
  </si>
  <si>
    <t>污水处理费收入</t>
  </si>
  <si>
    <t>大中型水库库区基金收入</t>
  </si>
  <si>
    <t>三峡水库库区基金收入</t>
  </si>
  <si>
    <t>国家重大水利工程建设基金收入</t>
  </si>
  <si>
    <t>海南省高等级公路车辆通行附加费相关收入</t>
  </si>
  <si>
    <t>车辆通行费相关收入</t>
  </si>
  <si>
    <t>港口建设费收入</t>
  </si>
  <si>
    <t>铁路建设基金收入</t>
  </si>
  <si>
    <t>船舶油污损害赔偿基金收入</t>
  </si>
  <si>
    <t>民航发展基金收入</t>
  </si>
  <si>
    <t>农网还贷资金收入</t>
  </si>
  <si>
    <t>中央特别国债经营基金收入</t>
  </si>
  <si>
    <t>中央特别国债经营基金财务收入</t>
  </si>
  <si>
    <t>彩票发行机构和彩票销售机构的业务费用</t>
  </si>
  <si>
    <t>彩票公益金收入</t>
  </si>
  <si>
    <t>其他政府性基金相关收入</t>
  </si>
  <si>
    <t>抗疫特别国债收入</t>
  </si>
  <si>
    <t>超长期特别国债安排的支出</t>
  </si>
  <si>
    <r>
      <rPr>
        <b/>
        <sz val="11"/>
        <rFont val="Times New Roman"/>
        <charset val="134"/>
      </rPr>
      <t xml:space="preserve">    </t>
    </r>
    <r>
      <rPr>
        <b/>
        <sz val="11"/>
        <rFont val="宋体"/>
        <charset val="134"/>
      </rPr>
      <t>支出总计</t>
    </r>
  </si>
  <si>
    <r>
      <rPr>
        <sz val="11"/>
        <rFont val="宋体"/>
        <charset val="134"/>
      </rPr>
      <t>表</t>
    </r>
    <r>
      <rPr>
        <sz val="11"/>
        <rFont val="Times New Roman"/>
        <charset val="134"/>
      </rPr>
      <t>12</t>
    </r>
  </si>
  <si>
    <t>2024年政府性基金转移支付决算分乡镇（街道）表</t>
  </si>
  <si>
    <t>……</t>
  </si>
  <si>
    <r>
      <rPr>
        <b/>
        <sz val="11"/>
        <rFont val="宋体"/>
        <charset val="134"/>
      </rPr>
      <t>合</t>
    </r>
    <r>
      <rPr>
        <b/>
        <sz val="11"/>
        <rFont val="Times New Roman"/>
        <charset val="134"/>
      </rPr>
      <t xml:space="preserve">       </t>
    </r>
    <r>
      <rPr>
        <b/>
        <sz val="11"/>
        <rFont val="宋体"/>
        <charset val="134"/>
      </rPr>
      <t>计</t>
    </r>
  </si>
  <si>
    <t>说明：2022年武冈市没有对乡镇（街道）政府性基金转移支付补助决算。</t>
  </si>
  <si>
    <t>表13</t>
  </si>
  <si>
    <t>2024年度武冈市地方政府专项债务限额和余额情况决算表</t>
  </si>
  <si>
    <t>专项债务</t>
  </si>
  <si>
    <t>小计</t>
  </si>
  <si>
    <t>专项债券</t>
  </si>
  <si>
    <t>其他专项债务</t>
  </si>
  <si>
    <t>本年地方政府债务(转贷)收入</t>
  </si>
  <si>
    <t>本年地方政府债务还本支出</t>
  </si>
  <si>
    <r>
      <rPr>
        <sz val="11"/>
        <rFont val="宋体"/>
        <charset val="134"/>
      </rPr>
      <t>表</t>
    </r>
    <r>
      <rPr>
        <sz val="11"/>
        <rFont val="Times New Roman"/>
        <charset val="134"/>
      </rPr>
      <t>14</t>
    </r>
  </si>
  <si>
    <t>2024年度武冈市国有资本经营收入决算表</t>
  </si>
  <si>
    <t>一、利润收入</t>
  </si>
  <si>
    <t>二、股利、股息收入</t>
  </si>
  <si>
    <t>三、产权转让收入</t>
  </si>
  <si>
    <t>四、清算收入</t>
  </si>
  <si>
    <t>五、其他国有资本经营预算收入</t>
  </si>
  <si>
    <t>本级收入合计</t>
  </si>
  <si>
    <t>转移性收入</t>
  </si>
  <si>
    <r>
      <rPr>
        <sz val="11"/>
        <rFont val="Times New Roman"/>
        <charset val="134"/>
      </rPr>
      <t xml:space="preserve">  </t>
    </r>
    <r>
      <rPr>
        <sz val="11"/>
        <rFont val="宋体"/>
        <charset val="134"/>
      </rPr>
      <t>国有资本经营预算转移支付收入</t>
    </r>
  </si>
  <si>
    <r>
      <rPr>
        <sz val="11"/>
        <rFont val="Times New Roman"/>
        <charset val="134"/>
      </rPr>
      <t xml:space="preserve">  </t>
    </r>
    <r>
      <rPr>
        <sz val="11"/>
        <rFont val="宋体"/>
        <charset val="134"/>
      </rPr>
      <t>国有资本经营预算上解收入</t>
    </r>
  </si>
  <si>
    <r>
      <rPr>
        <sz val="11"/>
        <rFont val="Times New Roman"/>
        <charset val="134"/>
      </rPr>
      <t xml:space="preserve">  </t>
    </r>
    <r>
      <rPr>
        <sz val="11"/>
        <rFont val="宋体"/>
        <charset val="134"/>
      </rPr>
      <t>上年结转结余收入</t>
    </r>
  </si>
  <si>
    <t>收入总计</t>
  </si>
  <si>
    <t>表15</t>
  </si>
  <si>
    <t>2024年度武冈市国有资本经营支出决算表</t>
  </si>
  <si>
    <t>项      目</t>
  </si>
  <si>
    <t>一、补充全国社会保障基金</t>
  </si>
  <si>
    <t>二、解决历史遗留问题及改革成本支出</t>
  </si>
  <si>
    <t>三、国有企业资本金注入</t>
  </si>
  <si>
    <t>四、国有企业政策性补贴</t>
  </si>
  <si>
    <t>五、金融国有资本经营预算支出</t>
  </si>
  <si>
    <t>六、其他国有资本经营预算支出</t>
  </si>
  <si>
    <t>本级支出合计</t>
  </si>
  <si>
    <t>转移性支出</t>
  </si>
  <si>
    <t xml:space="preserve">  国有资本经营预算转移支付支出</t>
  </si>
  <si>
    <t xml:space="preserve">  国有资本经营预算上解支出</t>
  </si>
  <si>
    <t xml:space="preserve">  国有资本经营预算调出资金</t>
  </si>
  <si>
    <t xml:space="preserve">  年终结转结余</t>
  </si>
  <si>
    <t>支出总计</t>
  </si>
  <si>
    <r>
      <rPr>
        <sz val="11"/>
        <rFont val="宋体"/>
        <charset val="134"/>
      </rPr>
      <t>表</t>
    </r>
    <r>
      <rPr>
        <sz val="11"/>
        <rFont val="Times New Roman"/>
        <charset val="134"/>
      </rPr>
      <t>16</t>
    </r>
  </si>
  <si>
    <t>2024年度武冈市本级国有资本经营支出决算表</t>
  </si>
  <si>
    <r>
      <rPr>
        <b/>
        <sz val="11"/>
        <rFont val="宋体"/>
        <charset val="134"/>
      </rPr>
      <t>项</t>
    </r>
    <r>
      <rPr>
        <b/>
        <sz val="11"/>
        <rFont val="Times New Roman"/>
        <charset val="134"/>
      </rPr>
      <t xml:space="preserve">      </t>
    </r>
    <r>
      <rPr>
        <b/>
        <sz val="11"/>
        <rFont val="宋体"/>
        <charset val="134"/>
      </rPr>
      <t>目</t>
    </r>
  </si>
  <si>
    <t>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</si>
  <si>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</si>
  <si>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</si>
  <si>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</si>
  <si>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</si>
  <si>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</si>
  <si>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</si>
  <si>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</si>
  <si>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</si>
  <si>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</si>
  <si>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</si>
  <si>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</si>
  <si>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</si>
  <si>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</si>
  <si>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</si>
  <si>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</si>
  <si>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</si>
  <si>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</si>
  <si>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</si>
  <si>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金融企业资本性支出</t>
  </si>
  <si>
    <t xml:space="preserve">    其他国有企业资本金注入</t>
  </si>
  <si>
    <t xml:space="preserve">  国有企业政策性补贴(款)</t>
  </si>
  <si>
    <t xml:space="preserve">    国有企业政策性补贴(项)</t>
  </si>
  <si>
    <t xml:space="preserve">  其他国有资本经营预算支出(款)</t>
  </si>
  <si>
    <t xml:space="preserve">    其他国有资本经营预算支出(项)</t>
  </si>
  <si>
    <r>
      <rPr>
        <sz val="11"/>
        <rFont val="宋体"/>
        <charset val="134"/>
      </rPr>
      <t>表</t>
    </r>
    <r>
      <rPr>
        <sz val="11"/>
        <rFont val="Times New Roman"/>
        <charset val="134"/>
      </rPr>
      <t>17</t>
    </r>
  </si>
  <si>
    <t>2024年对下安排转移支付的应当公开国有资本经营转移支付表</t>
  </si>
  <si>
    <t>说明：2022年武冈市无对下安排转移支付的应当公开国有资本经营转移支付。</t>
  </si>
  <si>
    <t>表18</t>
  </si>
  <si>
    <t>2024年度武冈市社会保险基金收入决算表</t>
  </si>
  <si>
    <t>项    目</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</si>
  <si>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</si>
  <si>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</si>
  <si>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</si>
  <si>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</si>
  <si>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</si>
  <si>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</si>
  <si>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</si>
  <si>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社会保险基金收入合计</t>
  </si>
  <si>
    <t xml:space="preserve">   其中:1.社会保险费收入</t>
  </si>
  <si>
    <t xml:space="preserve">        2.财政补贴收入</t>
  </si>
  <si>
    <t xml:space="preserve">        3.利息收入</t>
  </si>
  <si>
    <t xml:space="preserve">        4.集体补助收入</t>
  </si>
  <si>
    <t xml:space="preserve">       5. 转移收入</t>
  </si>
  <si>
    <t xml:space="preserve">       6. 其他收入</t>
  </si>
  <si>
    <t xml:space="preserve">        中央调剂资金收入</t>
  </si>
  <si>
    <t>表19</t>
  </si>
  <si>
    <t>2024年度武冈市社会保险基金支出决算表</t>
  </si>
  <si>
    <t>一、社会保险基金支出</t>
  </si>
  <si>
    <t xml:space="preserve">   其中:社会保险待遇支出</t>
  </si>
  <si>
    <t xml:space="preserve">        转移支出</t>
  </si>
  <si>
    <t xml:space="preserve">        其他支出</t>
  </si>
  <si>
    <t xml:space="preserve">        中央调剂资金支出</t>
  </si>
  <si>
    <t>二、本年收支结余</t>
  </si>
  <si>
    <t>三、年末滚存结余</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</si>
</sst>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_ "/>
    <numFmt numFmtId="178" formatCode="0.00_ "/>
  </numFmts>
  <fonts count="53">
    <font>
      <sz val="11"/>
      <color theme="1"/>
      <name val="宋体"/>
      <charset val="134"/>
      <scheme val="minor"/>
    </font>
    <font>
      <sz val="11"/>
      <name val="宋体"/>
      <charset val="134"/>
      <scheme val="minor"/>
    </font>
    <font>
      <sz val="12"/>
      <name val="宋体"/>
      <charset val="134"/>
    </font>
    <font>
      <b/>
      <sz val="18"/>
      <name val="宋体"/>
      <charset val="134"/>
    </font>
    <font>
      <sz val="10"/>
      <name val="宋体"/>
      <charset val="134"/>
    </font>
    <font>
      <b/>
      <sz val="12"/>
      <name val="宋体"/>
      <charset val="134"/>
    </font>
    <font>
      <sz val="11"/>
      <name val="宋体"/>
      <charset val="134"/>
    </font>
    <font>
      <sz val="9"/>
      <name val="宋体"/>
      <charset val="134"/>
    </font>
    <font>
      <sz val="11"/>
      <name val="Times New Roman"/>
      <charset val="134"/>
    </font>
    <font>
      <sz val="16"/>
      <name val="Times New Roman"/>
      <charset val="134"/>
    </font>
    <font>
      <sz val="12"/>
      <name val="Times New Roman"/>
      <charset val="134"/>
    </font>
    <font>
      <b/>
      <sz val="11"/>
      <name val="宋体"/>
      <charset val="134"/>
    </font>
    <font>
      <b/>
      <sz val="11"/>
      <name val="Times New Roman"/>
      <charset val="134"/>
    </font>
    <font>
      <b/>
      <sz val="18"/>
      <name val="宋体"/>
      <charset val="134"/>
      <scheme val="major"/>
    </font>
    <font>
      <b/>
      <sz val="11"/>
      <name val="宋体"/>
      <charset val="134"/>
      <scheme val="minor"/>
    </font>
    <font>
      <b/>
      <sz val="10"/>
      <name val="宋体"/>
      <charset val="134"/>
    </font>
    <font>
      <b/>
      <sz val="18"/>
      <name val="宋体"/>
      <charset val="134"/>
      <scheme val="minor"/>
    </font>
    <font>
      <sz val="9"/>
      <name val="Times New Roman"/>
      <charset val="134"/>
    </font>
    <font>
      <sz val="16"/>
      <name val="方正小标宋_GBK"/>
      <charset val="134"/>
    </font>
    <font>
      <sz val="9"/>
      <name val="宋体"/>
      <charset val="134"/>
      <scheme val="minor"/>
    </font>
    <font>
      <sz val="18"/>
      <name val="宋体"/>
      <charset val="134"/>
      <scheme val="minor"/>
    </font>
    <font>
      <sz val="20"/>
      <color theme="1"/>
      <name val="宋体"/>
      <charset val="134"/>
      <scheme val="minor"/>
    </font>
    <font>
      <b/>
      <sz val="20"/>
      <name val="宋体"/>
      <charset val="134"/>
      <scheme val="minor"/>
    </font>
    <font>
      <b/>
      <sz val="20"/>
      <name val="宋体"/>
      <charset val="134"/>
    </font>
    <font>
      <b/>
      <sz val="20"/>
      <color theme="1"/>
      <name val="宋体"/>
      <charset val="134"/>
      <scheme val="minor"/>
    </font>
    <font>
      <sz val="20"/>
      <name val="宋体"/>
      <charset val="134"/>
    </font>
    <font>
      <sz val="20"/>
      <name val="宋体"/>
      <charset val="134"/>
      <scheme val="minor"/>
    </font>
    <font>
      <sz val="16"/>
      <color theme="1"/>
      <name val="宋体"/>
      <charset val="134"/>
      <scheme val="minor"/>
    </font>
    <font>
      <b/>
      <sz val="20"/>
      <color indexed="8"/>
      <name val="宋体"/>
      <charset val="134"/>
    </font>
    <font>
      <sz val="12"/>
      <name val="宋体"/>
      <charset val="134"/>
      <scheme val="minor"/>
    </font>
    <font>
      <b/>
      <sz val="12"/>
      <name val="宋体"/>
      <charset val="134"/>
      <scheme val="minor"/>
    </font>
    <font>
      <b/>
      <sz val="11"/>
      <color theme="1"/>
      <name val="宋体"/>
      <charset val="134"/>
      <scheme val="minor"/>
    </font>
    <font>
      <sz val="1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8"/>
      </left>
      <right style="thin">
        <color indexed="8"/>
      </right>
      <top style="thin">
        <color auto="1"/>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rgb="FF000000"/>
      </left>
      <right/>
      <top style="thin">
        <color rgb="FF000000"/>
      </top>
      <bottom style="thin">
        <color rgb="FF000000"/>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2" fontId="0" fillId="0" borderId="0" applyFont="0" applyFill="0" applyBorder="0" applyAlignment="0" applyProtection="0">
      <alignment vertical="center"/>
    </xf>
    <xf numFmtId="0" fontId="33" fillId="2" borderId="0" applyNumberFormat="0" applyBorder="0" applyAlignment="0" applyProtection="0">
      <alignment vertical="center"/>
    </xf>
    <xf numFmtId="0" fontId="34" fillId="3"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3" fillId="4" borderId="0" applyNumberFormat="0" applyBorder="0" applyAlignment="0" applyProtection="0">
      <alignment vertical="center"/>
    </xf>
    <xf numFmtId="0" fontId="35" fillId="5" borderId="0" applyNumberFormat="0" applyBorder="0" applyAlignment="0" applyProtection="0">
      <alignment vertical="center"/>
    </xf>
    <xf numFmtId="43" fontId="0" fillId="0" borderId="0" applyFont="0" applyFill="0" applyBorder="0" applyAlignment="0" applyProtection="0">
      <alignment vertical="center"/>
    </xf>
    <xf numFmtId="0" fontId="36" fillId="6" borderId="0" applyNumberFormat="0" applyBorder="0" applyAlignment="0" applyProtection="0">
      <alignment vertical="center"/>
    </xf>
    <xf numFmtId="0" fontId="37" fillId="0" borderId="0" applyNumberFormat="0" applyFill="0" applyBorder="0" applyAlignment="0" applyProtection="0">
      <alignment vertical="center"/>
    </xf>
    <xf numFmtId="9"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0" fillId="7" borderId="13" applyNumberFormat="0" applyFont="0" applyAlignment="0" applyProtection="0">
      <alignment vertical="center"/>
    </xf>
    <xf numFmtId="0" fontId="36" fillId="8" borderId="0" applyNumberFormat="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 fillId="0" borderId="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14" applyNumberFormat="0" applyFill="0" applyAlignment="0" applyProtection="0">
      <alignment vertical="center"/>
    </xf>
    <xf numFmtId="0" fontId="44" fillId="0" borderId="14" applyNumberFormat="0" applyFill="0" applyAlignment="0" applyProtection="0">
      <alignment vertical="center"/>
    </xf>
    <xf numFmtId="0" fontId="2" fillId="0" borderId="0"/>
    <xf numFmtId="0" fontId="36" fillId="9" borderId="0" applyNumberFormat="0" applyBorder="0" applyAlignment="0" applyProtection="0">
      <alignment vertical="center"/>
    </xf>
    <xf numFmtId="0" fontId="39" fillId="0" borderId="15" applyNumberFormat="0" applyFill="0" applyAlignment="0" applyProtection="0">
      <alignment vertical="center"/>
    </xf>
    <xf numFmtId="0" fontId="36" fillId="10" borderId="0" applyNumberFormat="0" applyBorder="0" applyAlignment="0" applyProtection="0">
      <alignment vertical="center"/>
    </xf>
    <xf numFmtId="0" fontId="45" fillId="11" borderId="16" applyNumberFormat="0" applyAlignment="0" applyProtection="0">
      <alignment vertical="center"/>
    </xf>
    <xf numFmtId="0" fontId="46" fillId="11" borderId="12" applyNumberFormat="0" applyAlignment="0" applyProtection="0">
      <alignment vertical="center"/>
    </xf>
    <xf numFmtId="0" fontId="47" fillId="12" borderId="17" applyNumberFormat="0" applyAlignment="0" applyProtection="0">
      <alignment vertical="center"/>
    </xf>
    <xf numFmtId="0" fontId="33" fillId="13" borderId="0" applyNumberFormat="0" applyBorder="0" applyAlignment="0" applyProtection="0">
      <alignment vertical="center"/>
    </xf>
    <xf numFmtId="0" fontId="36" fillId="14" borderId="0" applyNumberFormat="0" applyBorder="0" applyAlignment="0" applyProtection="0">
      <alignment vertical="center"/>
    </xf>
    <xf numFmtId="0" fontId="48" fillId="0" borderId="18" applyNumberFormat="0" applyFill="0" applyAlignment="0" applyProtection="0">
      <alignment vertical="center"/>
    </xf>
    <xf numFmtId="0" fontId="49" fillId="0" borderId="19" applyNumberFormat="0" applyFill="0" applyAlignment="0" applyProtection="0">
      <alignment vertical="center"/>
    </xf>
    <xf numFmtId="0" fontId="50" fillId="15" borderId="0" applyNumberFormat="0" applyBorder="0" applyAlignment="0" applyProtection="0">
      <alignment vertical="center"/>
    </xf>
    <xf numFmtId="0" fontId="51" fillId="16" borderId="0" applyNumberFormat="0" applyBorder="0" applyAlignment="0" applyProtection="0">
      <alignment vertical="center"/>
    </xf>
    <xf numFmtId="0" fontId="33" fillId="17" borderId="0" applyNumberFormat="0" applyBorder="0" applyAlignment="0" applyProtection="0">
      <alignment vertical="center"/>
    </xf>
    <xf numFmtId="0" fontId="36"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6" fillId="23" borderId="0" applyNumberFormat="0" applyBorder="0" applyAlignment="0" applyProtection="0">
      <alignment vertical="center"/>
    </xf>
    <xf numFmtId="0" fontId="2" fillId="0" borderId="0"/>
    <xf numFmtId="0" fontId="36"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6" fillId="27" borderId="0" applyNumberFormat="0" applyBorder="0" applyAlignment="0" applyProtection="0">
      <alignment vertical="center"/>
    </xf>
    <xf numFmtId="0" fontId="33"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2" fillId="0" borderId="0">
      <alignment vertical="center"/>
    </xf>
    <xf numFmtId="0" fontId="33" fillId="31" borderId="0" applyNumberFormat="0" applyBorder="0" applyAlignment="0" applyProtection="0">
      <alignment vertical="center"/>
    </xf>
    <xf numFmtId="0" fontId="36" fillId="32" borderId="0" applyNumberFormat="0" applyBorder="0" applyAlignment="0" applyProtection="0">
      <alignment vertical="center"/>
    </xf>
    <xf numFmtId="0" fontId="2" fillId="0" borderId="0">
      <alignment vertical="center"/>
    </xf>
    <xf numFmtId="0" fontId="2" fillId="0" borderId="0">
      <alignment vertical="center"/>
    </xf>
    <xf numFmtId="0" fontId="7" fillId="0" borderId="0">
      <alignment vertical="center"/>
    </xf>
    <xf numFmtId="0" fontId="2" fillId="0" borderId="0" applyBorder="0">
      <alignment vertical="center"/>
    </xf>
    <xf numFmtId="0" fontId="52" fillId="0" borderId="0">
      <protection locked="0"/>
    </xf>
  </cellStyleXfs>
  <cellXfs count="247">
    <xf numFmtId="0" fontId="0" fillId="0" borderId="0" xfId="0">
      <alignment vertical="center"/>
    </xf>
    <xf numFmtId="0" fontId="1" fillId="0" borderId="0" xfId="0" applyFont="1" applyFill="1">
      <alignment vertical="center"/>
    </xf>
    <xf numFmtId="0" fontId="2" fillId="0" borderId="0" xfId="0" applyFont="1" applyFill="1" applyBorder="1" applyAlignment="1"/>
    <xf numFmtId="0" fontId="3"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vertical="center"/>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vertical="center"/>
    </xf>
    <xf numFmtId="3" fontId="4" fillId="0" borderId="2" xfId="0" applyNumberFormat="1" applyFont="1" applyFill="1" applyBorder="1" applyAlignment="1">
      <alignment horizontal="right" vertical="center"/>
    </xf>
    <xf numFmtId="0" fontId="2" fillId="0" borderId="1" xfId="0" applyNumberFormat="1" applyFont="1" applyFill="1" applyBorder="1" applyAlignment="1" applyProtection="1">
      <alignment vertical="center"/>
    </xf>
    <xf numFmtId="3" fontId="4" fillId="0" borderId="3" xfId="0" applyNumberFormat="1" applyFont="1" applyFill="1" applyBorder="1" applyAlignment="1">
      <alignment horizontal="right" vertical="center"/>
    </xf>
    <xf numFmtId="0" fontId="2" fillId="0" borderId="1" xfId="0" applyNumberFormat="1" applyFont="1" applyFill="1" applyBorder="1" applyAlignment="1" applyProtection="1">
      <alignment horizontal="center" vertical="center"/>
    </xf>
    <xf numFmtId="3" fontId="4" fillId="0" borderId="4" xfId="0" applyNumberFormat="1" applyFont="1" applyFill="1" applyBorder="1" applyAlignment="1">
      <alignment horizontal="right" vertical="center"/>
    </xf>
    <xf numFmtId="0" fontId="2" fillId="0" borderId="1" xfId="0" applyNumberFormat="1" applyFont="1" applyFill="1" applyBorder="1" applyAlignment="1" applyProtection="1">
      <alignment horizontal="left" vertical="center"/>
    </xf>
    <xf numFmtId="0" fontId="5" fillId="0" borderId="1" xfId="0" applyNumberFormat="1" applyFont="1" applyFill="1" applyBorder="1" applyAlignment="1">
      <alignment horizontal="center" vertical="center"/>
    </xf>
    <xf numFmtId="0" fontId="6" fillId="0" borderId="1" xfId="57" applyNumberFormat="1" applyFont="1" applyFill="1" applyBorder="1" applyAlignment="1" applyProtection="1">
      <alignment horizontal="center" vertical="center"/>
    </xf>
    <xf numFmtId="0" fontId="2" fillId="0" borderId="1" xfId="0" applyNumberFormat="1" applyFont="1" applyFill="1" applyBorder="1" applyAlignment="1">
      <alignment horizontal="center"/>
    </xf>
    <xf numFmtId="0" fontId="5" fillId="0" borderId="5" xfId="0" applyNumberFormat="1" applyFont="1" applyFill="1" applyBorder="1" applyAlignment="1" applyProtection="1">
      <alignment horizontal="center" vertical="center"/>
    </xf>
    <xf numFmtId="0" fontId="2" fillId="0" borderId="6" xfId="0" applyNumberFormat="1" applyFont="1" applyFill="1" applyBorder="1" applyAlignment="1" applyProtection="1">
      <alignment horizontal="center" vertical="center"/>
    </xf>
    <xf numFmtId="0" fontId="1" fillId="0" borderId="0" xfId="0" applyFont="1">
      <alignment vertical="center"/>
    </xf>
    <xf numFmtId="0" fontId="6" fillId="0" borderId="0" xfId="54" applyNumberFormat="1" applyFont="1" applyFill="1" applyBorder="1" applyAlignment="1" applyProtection="1">
      <alignment horizontal="left" vertical="center"/>
    </xf>
    <xf numFmtId="0" fontId="7" fillId="0" borderId="0" xfId="0" applyFont="1" applyFill="1" applyAlignment="1"/>
    <xf numFmtId="2" fontId="3" fillId="0" borderId="0" xfId="0" applyNumberFormat="1" applyFont="1" applyFill="1" applyAlignment="1" applyProtection="1">
      <alignment horizontal="center" vertical="center"/>
    </xf>
    <xf numFmtId="31" fontId="8" fillId="0" borderId="0" xfId="0" applyNumberFormat="1" applyFont="1" applyFill="1" applyAlignment="1" applyProtection="1">
      <alignment horizontal="left"/>
    </xf>
    <xf numFmtId="2" fontId="9" fillId="0" borderId="0" xfId="0" applyNumberFormat="1" applyFont="1" applyFill="1" applyBorder="1" applyAlignment="1"/>
    <xf numFmtId="2" fontId="9" fillId="0" borderId="0" xfId="0" applyNumberFormat="1" applyFont="1" applyFill="1" applyAlignment="1" applyProtection="1">
      <alignment horizontal="left"/>
    </xf>
    <xf numFmtId="0" fontId="10" fillId="0" borderId="0" xfId="0" applyFont="1" applyFill="1" applyAlignment="1">
      <alignment vertical="center"/>
    </xf>
    <xf numFmtId="2" fontId="6" fillId="0" borderId="0" xfId="0" applyNumberFormat="1" applyFont="1" applyFill="1" applyBorder="1" applyAlignment="1">
      <alignment horizontal="center" vertical="center"/>
    </xf>
    <xf numFmtId="2" fontId="11" fillId="0" borderId="1" xfId="0" applyNumberFormat="1" applyFont="1" applyFill="1" applyBorder="1" applyAlignment="1" applyProtection="1">
      <alignment horizontal="center" vertical="center" wrapText="1"/>
    </xf>
    <xf numFmtId="2" fontId="11" fillId="0" borderId="1" xfId="0" applyNumberFormat="1" applyFont="1" applyFill="1" applyBorder="1" applyAlignment="1">
      <alignment horizontal="center" vertical="center" wrapText="1"/>
    </xf>
    <xf numFmtId="49" fontId="6" fillId="0" borderId="1" xfId="0" applyNumberFormat="1" applyFont="1" applyFill="1" applyBorder="1" applyAlignment="1" applyProtection="1">
      <alignment horizontal="left" vertical="center" wrapText="1" indent="1"/>
    </xf>
    <xf numFmtId="2" fontId="12" fillId="0" borderId="1" xfId="0" applyNumberFormat="1" applyFont="1" applyFill="1" applyBorder="1" applyAlignment="1" applyProtection="1">
      <alignment vertical="center" wrapText="1"/>
    </xf>
    <xf numFmtId="2" fontId="12" fillId="0" borderId="1" xfId="0" applyNumberFormat="1" applyFont="1" applyFill="1" applyBorder="1" applyAlignment="1">
      <alignment vertical="center" wrapText="1"/>
    </xf>
    <xf numFmtId="2" fontId="8" fillId="0" borderId="1" xfId="0" applyNumberFormat="1" applyFont="1" applyFill="1" applyBorder="1" applyAlignment="1" applyProtection="1">
      <alignment vertical="center" wrapText="1"/>
    </xf>
    <xf numFmtId="176" fontId="8" fillId="0" borderId="1" xfId="55" applyNumberFormat="1" applyFont="1" applyFill="1" applyBorder="1" applyAlignment="1">
      <alignment vertical="center" wrapText="1"/>
    </xf>
    <xf numFmtId="0" fontId="8" fillId="0" borderId="1" xfId="0" applyFont="1" applyFill="1" applyBorder="1" applyAlignment="1">
      <alignment vertical="center"/>
    </xf>
    <xf numFmtId="49" fontId="8" fillId="0" borderId="1" xfId="0" applyNumberFormat="1" applyFont="1" applyFill="1" applyBorder="1" applyAlignment="1" applyProtection="1">
      <alignment horizontal="left" vertical="center" wrapText="1" indent="3"/>
    </xf>
    <xf numFmtId="0" fontId="1" fillId="0" borderId="0" xfId="0" applyFont="1" applyAlignment="1">
      <alignment horizontal="left" vertical="center"/>
    </xf>
    <xf numFmtId="0" fontId="7" fillId="0" borderId="0" xfId="0" applyFont="1" applyFill="1" applyAlignment="1">
      <alignment horizontal="left" vertical="center"/>
    </xf>
    <xf numFmtId="0" fontId="6" fillId="0" borderId="0" xfId="54" applyNumberFormat="1" applyFont="1" applyFill="1" applyAlignment="1" applyProtection="1">
      <alignment horizontal="left" vertical="center"/>
    </xf>
    <xf numFmtId="0" fontId="13" fillId="0" borderId="0" xfId="0" applyFont="1" applyFill="1" applyAlignment="1">
      <alignment horizontal="center" vertical="center"/>
    </xf>
    <xf numFmtId="0" fontId="8" fillId="0" borderId="0" xfId="0" applyFont="1" applyFill="1" applyAlignment="1"/>
    <xf numFmtId="2" fontId="6" fillId="0" borderId="0" xfId="0" applyNumberFormat="1" applyFont="1" applyFill="1" applyAlignment="1">
      <alignment horizontal="right" vertical="center"/>
    </xf>
    <xf numFmtId="0" fontId="14" fillId="0" borderId="1" xfId="0" applyFont="1" applyFill="1" applyBorder="1">
      <alignment vertical="center"/>
    </xf>
    <xf numFmtId="0" fontId="11" fillId="0" borderId="1" xfId="0" applyFont="1" applyFill="1" applyBorder="1" applyAlignment="1">
      <alignment horizontal="center" vertical="center" wrapText="1"/>
    </xf>
    <xf numFmtId="10" fontId="11"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lignment horizontal="left" vertical="center"/>
    </xf>
    <xf numFmtId="0" fontId="15" fillId="0" borderId="1" xfId="0" applyNumberFormat="1" applyFont="1" applyFill="1" applyBorder="1" applyAlignment="1">
      <alignment vertical="center"/>
    </xf>
    <xf numFmtId="0" fontId="6" fillId="0" borderId="1" xfId="0" applyFont="1" applyFill="1" applyBorder="1" applyAlignment="1">
      <alignment horizontal="center" vertical="center"/>
    </xf>
    <xf numFmtId="10" fontId="1" fillId="0" borderId="1" xfId="0" applyNumberFormat="1" applyFont="1" applyFill="1" applyBorder="1" applyAlignment="1">
      <alignment horizontal="center" vertical="center"/>
    </xf>
    <xf numFmtId="10" fontId="1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lignment vertical="center"/>
    </xf>
    <xf numFmtId="177" fontId="6"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1" xfId="0" applyFont="1" applyFill="1" applyBorder="1">
      <alignment vertical="center"/>
    </xf>
    <xf numFmtId="0" fontId="16" fillId="0" borderId="0" xfId="0" applyFont="1">
      <alignment vertical="center"/>
    </xf>
    <xf numFmtId="0" fontId="14" fillId="0" borderId="0" xfId="0" applyFont="1" applyAlignment="1">
      <alignment horizontal="center" vertical="center"/>
    </xf>
    <xf numFmtId="178" fontId="1" fillId="0" borderId="0" xfId="0" applyNumberFormat="1" applyFont="1">
      <alignment vertical="center"/>
    </xf>
    <xf numFmtId="0" fontId="16" fillId="0" borderId="0" xfId="0" applyFont="1" applyAlignment="1">
      <alignment horizontal="center" vertical="center"/>
    </xf>
    <xf numFmtId="0" fontId="14" fillId="0" borderId="1" xfId="0" applyFont="1" applyBorder="1" applyAlignment="1">
      <alignment horizontal="center" vertical="center"/>
    </xf>
    <xf numFmtId="178" fontId="14" fillId="0" borderId="1" xfId="0" applyNumberFormat="1" applyFont="1" applyBorder="1" applyAlignment="1">
      <alignment horizontal="center" vertical="center"/>
    </xf>
    <xf numFmtId="0" fontId="1" fillId="0" borderId="1" xfId="0" applyFont="1" applyBorder="1">
      <alignment vertical="center"/>
    </xf>
    <xf numFmtId="178" fontId="1" fillId="0" borderId="1" xfId="0" applyNumberFormat="1" applyFont="1" applyBorder="1">
      <alignment vertical="center"/>
    </xf>
    <xf numFmtId="177" fontId="11"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10" fontId="7" fillId="0" borderId="0" xfId="0" applyNumberFormat="1" applyFont="1" applyFill="1" applyAlignment="1"/>
    <xf numFmtId="0" fontId="3" fillId="0" borderId="0" xfId="0" applyFont="1" applyFill="1" applyAlignment="1">
      <alignment horizontal="center" vertical="center"/>
    </xf>
    <xf numFmtId="10" fontId="3" fillId="0" borderId="0" xfId="0" applyNumberFormat="1" applyFont="1" applyFill="1" applyAlignment="1">
      <alignment horizontal="center" vertical="center"/>
    </xf>
    <xf numFmtId="0" fontId="17" fillId="0" borderId="0" xfId="0" applyFont="1" applyFill="1" applyAlignment="1"/>
    <xf numFmtId="10" fontId="10" fillId="0" borderId="0" xfId="0" applyNumberFormat="1" applyFont="1" applyFill="1" applyAlignment="1">
      <alignment vertical="center"/>
    </xf>
    <xf numFmtId="10" fontId="6" fillId="0" borderId="0" xfId="0" applyNumberFormat="1" applyFont="1" applyFill="1" applyBorder="1" applyAlignment="1">
      <alignment horizontal="center" vertical="center"/>
    </xf>
    <xf numFmtId="0" fontId="6" fillId="0" borderId="1" xfId="0" applyFont="1" applyFill="1" applyBorder="1" applyAlignment="1">
      <alignment horizontal="left" vertical="center" wrapText="1"/>
    </xf>
    <xf numFmtId="10" fontId="1" fillId="0" borderId="1" xfId="0" applyNumberFormat="1" applyFont="1" applyFill="1" applyBorder="1" applyAlignment="1" applyProtection="1">
      <alignment horizontal="center" vertical="center" wrapText="1"/>
    </xf>
    <xf numFmtId="0" fontId="1" fillId="0" borderId="1" xfId="55" applyNumberFormat="1"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wrapText="1"/>
    </xf>
    <xf numFmtId="0" fontId="11" fillId="0" borderId="1" xfId="0" applyFont="1" applyFill="1" applyBorder="1" applyAlignment="1">
      <alignment horizontal="left" vertical="center" wrapText="1"/>
    </xf>
    <xf numFmtId="1" fontId="8" fillId="0" borderId="1" xfId="50" applyNumberFormat="1" applyFont="1" applyFill="1" applyBorder="1" applyAlignment="1" applyProtection="1">
      <alignment horizontal="left" vertical="center"/>
      <protection locked="0"/>
    </xf>
    <xf numFmtId="0" fontId="8" fillId="0" borderId="1" xfId="0" applyFont="1" applyFill="1" applyBorder="1" applyAlignment="1">
      <alignment horizontal="left" vertical="center" wrapText="1"/>
    </xf>
    <xf numFmtId="0" fontId="4" fillId="0" borderId="0" xfId="0" applyNumberFormat="1" applyFont="1" applyFill="1" applyBorder="1" applyAlignment="1" applyProtection="1">
      <alignment horizontal="right" vertical="center"/>
    </xf>
    <xf numFmtId="0" fontId="5" fillId="0" borderId="7" xfId="0" applyNumberFormat="1" applyFont="1" applyFill="1" applyBorder="1" applyAlignment="1" applyProtection="1">
      <alignment horizontal="center" vertical="center"/>
    </xf>
    <xf numFmtId="0" fontId="5" fillId="0" borderId="8" xfId="0" applyNumberFormat="1" applyFont="1" applyFill="1" applyBorder="1" applyAlignment="1" applyProtection="1">
      <alignment horizontal="center" vertical="center"/>
    </xf>
    <xf numFmtId="0" fontId="5" fillId="0" borderId="9"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right" vertical="center"/>
    </xf>
    <xf numFmtId="0" fontId="2" fillId="0" borderId="1" xfId="0" applyFont="1" applyFill="1" applyBorder="1" applyAlignment="1">
      <alignment vertical="center"/>
    </xf>
    <xf numFmtId="0" fontId="2" fillId="0" borderId="1" xfId="0" applyNumberFormat="1" applyFont="1" applyFill="1" applyBorder="1" applyAlignment="1">
      <alignment vertical="center"/>
    </xf>
    <xf numFmtId="2" fontId="18" fillId="0" borderId="0" xfId="0" applyNumberFormat="1" applyFont="1" applyFill="1" applyAlignment="1" applyProtection="1">
      <alignment horizontal="center" vertical="center"/>
    </xf>
    <xf numFmtId="2" fontId="9" fillId="0" borderId="0" xfId="0" applyNumberFormat="1" applyFont="1" applyFill="1" applyAlignment="1" applyProtection="1">
      <alignment horizontal="center" vertical="center"/>
    </xf>
    <xf numFmtId="0" fontId="1" fillId="0" borderId="0" xfId="0" applyFont="1" applyAlignment="1">
      <alignment vertical="center" wrapText="1"/>
    </xf>
    <xf numFmtId="0" fontId="6" fillId="0" borderId="0" xfId="54" applyNumberFormat="1" applyFont="1" applyFill="1" applyBorder="1" applyAlignment="1" applyProtection="1">
      <alignment horizontal="left" vertical="center" wrapText="1"/>
    </xf>
    <xf numFmtId="0" fontId="7" fillId="0" borderId="0" xfId="0" applyFont="1" applyFill="1" applyAlignment="1">
      <alignment wrapText="1"/>
    </xf>
    <xf numFmtId="0" fontId="19" fillId="0" borderId="0" xfId="0" applyNumberFormat="1" applyFont="1" applyFill="1" applyAlignment="1">
      <alignment wrapText="1"/>
    </xf>
    <xf numFmtId="10" fontId="7" fillId="0" borderId="0" xfId="0" applyNumberFormat="1" applyFont="1" applyFill="1" applyAlignment="1">
      <alignment wrapText="1"/>
    </xf>
    <xf numFmtId="49" fontId="13" fillId="0" borderId="0" xfId="55" applyNumberFormat="1" applyFont="1" applyFill="1" applyAlignment="1">
      <alignment horizontal="center" vertical="center" wrapText="1"/>
    </xf>
    <xf numFmtId="0" fontId="20" fillId="0" borderId="0" xfId="55" applyNumberFormat="1" applyFont="1" applyFill="1" applyAlignment="1">
      <alignment horizontal="center" vertical="center" wrapText="1"/>
    </xf>
    <xf numFmtId="10" fontId="13" fillId="0" borderId="0" xfId="55" applyNumberFormat="1" applyFont="1" applyFill="1" applyAlignment="1">
      <alignment horizontal="center" vertical="center" wrapText="1"/>
    </xf>
    <xf numFmtId="0" fontId="8" fillId="0" borderId="0" xfId="0" applyFont="1" applyFill="1" applyAlignment="1">
      <alignment vertical="center" wrapText="1"/>
    </xf>
    <xf numFmtId="2" fontId="9" fillId="0" borderId="0" xfId="0" applyNumberFormat="1" applyFont="1" applyFill="1" applyBorder="1" applyAlignment="1">
      <alignment wrapText="1"/>
    </xf>
    <xf numFmtId="2" fontId="9" fillId="0" borderId="0" xfId="0" applyNumberFormat="1" applyFont="1" applyFill="1" applyAlignment="1" applyProtection="1">
      <alignment horizontal="left" wrapText="1"/>
    </xf>
    <xf numFmtId="10" fontId="10" fillId="0" borderId="0" xfId="0" applyNumberFormat="1" applyFont="1" applyFill="1" applyAlignment="1">
      <alignment vertical="center" wrapText="1"/>
    </xf>
    <xf numFmtId="10" fontId="6" fillId="0" borderId="0" xfId="0" applyNumberFormat="1" applyFont="1" applyFill="1" applyBorder="1" applyAlignment="1">
      <alignment horizontal="center" vertical="center" wrapText="1"/>
    </xf>
    <xf numFmtId="49" fontId="11" fillId="0" borderId="8" xfId="55"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49" fontId="1" fillId="0" borderId="8" xfId="55" applyNumberFormat="1" applyFont="1" applyFill="1" applyBorder="1" applyAlignment="1">
      <alignment horizontal="left" vertical="center" wrapText="1"/>
    </xf>
    <xf numFmtId="0" fontId="6"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lignment horizontal="center" vertical="center" wrapText="1"/>
    </xf>
    <xf numFmtId="10" fontId="6" fillId="0" borderId="1" xfId="0" applyNumberFormat="1" applyFont="1" applyFill="1" applyBorder="1" applyAlignment="1" applyProtection="1">
      <alignment horizontal="center" vertical="center" wrapText="1"/>
    </xf>
    <xf numFmtId="49" fontId="1" fillId="0" borderId="1" xfId="55" applyNumberFormat="1" applyFont="1" applyFill="1" applyBorder="1" applyAlignment="1">
      <alignment horizontal="left" vertical="center" wrapText="1"/>
    </xf>
    <xf numFmtId="0" fontId="1" fillId="0" borderId="1" xfId="17" applyNumberFormat="1" applyFont="1" applyFill="1" applyBorder="1" applyAlignment="1" applyProtection="1">
      <alignment horizontal="left" vertical="center" wrapText="1"/>
    </xf>
    <xf numFmtId="49" fontId="12" fillId="0" borderId="1" xfId="55" applyNumberFormat="1" applyFont="1" applyFill="1" applyBorder="1" applyAlignment="1" applyProtection="1">
      <alignment horizontal="center" vertical="center" wrapText="1"/>
    </xf>
    <xf numFmtId="0" fontId="0" fillId="0" borderId="0" xfId="0" applyFill="1" applyAlignment="1">
      <alignment vertical="center" wrapText="1"/>
    </xf>
    <xf numFmtId="0" fontId="1" fillId="0" borderId="0" xfId="0" applyFont="1" applyFill="1" applyAlignment="1">
      <alignment vertical="center" wrapText="1"/>
    </xf>
    <xf numFmtId="0" fontId="21" fillId="0" borderId="0" xfId="0" applyFont="1" applyFill="1" applyAlignment="1">
      <alignment vertical="center" wrapText="1"/>
    </xf>
    <xf numFmtId="0" fontId="21" fillId="0" borderId="0" xfId="0" applyFont="1" applyFill="1" applyAlignment="1">
      <alignment horizontal="center" vertical="center" wrapText="1"/>
    </xf>
    <xf numFmtId="0" fontId="22" fillId="0" borderId="0" xfId="0" applyFont="1" applyFill="1" applyAlignment="1">
      <alignment horizontal="center" vertical="center" wrapText="1"/>
    </xf>
    <xf numFmtId="0" fontId="21" fillId="0" borderId="0" xfId="0" applyFont="1" applyFill="1" applyAlignment="1">
      <alignment horizontal="right" vertical="center" wrapText="1"/>
    </xf>
    <xf numFmtId="0" fontId="21" fillId="0" borderId="1" xfId="0" applyFont="1" applyFill="1" applyBorder="1" applyAlignment="1">
      <alignment vertical="center" wrapText="1"/>
    </xf>
    <xf numFmtId="0" fontId="23" fillId="0" borderId="7" xfId="0" applyNumberFormat="1" applyFont="1" applyFill="1" applyBorder="1" applyAlignment="1" applyProtection="1">
      <alignment horizontal="center" vertical="center" wrapText="1"/>
    </xf>
    <xf numFmtId="0" fontId="23" fillId="0" borderId="1" xfId="0" applyNumberFormat="1" applyFont="1" applyFill="1" applyBorder="1" applyAlignment="1" applyProtection="1">
      <alignment horizontal="center" vertical="center" wrapText="1"/>
    </xf>
    <xf numFmtId="10" fontId="24" fillId="0" borderId="1" xfId="0" applyNumberFormat="1" applyFont="1" applyFill="1" applyBorder="1" applyAlignment="1">
      <alignment horizontal="center" vertical="center" wrapText="1"/>
    </xf>
    <xf numFmtId="0" fontId="25" fillId="0" borderId="2" xfId="0" applyNumberFormat="1" applyFont="1" applyFill="1" applyBorder="1" applyAlignment="1">
      <alignment horizontal="left" vertical="center"/>
    </xf>
    <xf numFmtId="0" fontId="23" fillId="0" borderId="2" xfId="0" applyNumberFormat="1" applyFont="1" applyFill="1" applyBorder="1" applyAlignment="1">
      <alignment horizontal="left" vertical="center"/>
    </xf>
    <xf numFmtId="3" fontId="25" fillId="0" borderId="10" xfId="0" applyNumberFormat="1" applyFont="1" applyFill="1" applyBorder="1" applyAlignment="1">
      <alignment horizontal="right" vertical="center"/>
    </xf>
    <xf numFmtId="0" fontId="26" fillId="0" borderId="1" xfId="0" applyFont="1" applyFill="1" applyBorder="1" applyAlignment="1">
      <alignment horizontal="center" vertical="center" wrapText="1"/>
    </xf>
    <xf numFmtId="3" fontId="25" fillId="0" borderId="1" xfId="0" applyNumberFormat="1" applyFont="1" applyFill="1" applyBorder="1" applyAlignment="1">
      <alignment horizontal="right" vertical="center"/>
    </xf>
    <xf numFmtId="10" fontId="21" fillId="0" borderId="1" xfId="0" applyNumberFormat="1" applyFont="1" applyFill="1" applyBorder="1" applyAlignment="1">
      <alignment horizontal="center" vertical="center" wrapText="1"/>
    </xf>
    <xf numFmtId="0" fontId="23" fillId="0" borderId="2" xfId="0" applyNumberFormat="1" applyFont="1" applyFill="1" applyBorder="1" applyAlignment="1">
      <alignment vertical="center"/>
    </xf>
    <xf numFmtId="0" fontId="25" fillId="0" borderId="2" xfId="0" applyNumberFormat="1" applyFont="1" applyFill="1" applyBorder="1" applyAlignment="1">
      <alignment vertical="center"/>
    </xf>
    <xf numFmtId="0" fontId="25" fillId="0" borderId="1" xfId="0" applyNumberFormat="1" applyFont="1" applyFill="1" applyBorder="1" applyAlignment="1" applyProtection="1">
      <alignment horizontal="center" vertical="center" wrapText="1"/>
    </xf>
    <xf numFmtId="0" fontId="21" fillId="0" borderId="1" xfId="0" applyFont="1" applyFill="1" applyBorder="1" applyAlignment="1">
      <alignment horizontal="center" vertical="center" wrapText="1"/>
    </xf>
    <xf numFmtId="10" fontId="26" fillId="0" borderId="1" xfId="0" applyNumberFormat="1" applyFont="1" applyFill="1" applyBorder="1" applyAlignment="1">
      <alignment horizontal="center" vertical="center" wrapText="1"/>
    </xf>
    <xf numFmtId="0" fontId="26" fillId="0" borderId="0" xfId="0" applyFont="1" applyFill="1" applyAlignment="1">
      <alignment vertical="center" wrapText="1"/>
    </xf>
    <xf numFmtId="0" fontId="25" fillId="0" borderId="7" xfId="0" applyNumberFormat="1" applyFont="1" applyFill="1" applyBorder="1" applyAlignment="1" applyProtection="1">
      <alignment horizontal="center" vertical="center"/>
    </xf>
    <xf numFmtId="0" fontId="25" fillId="0" borderId="1" xfId="0" applyNumberFormat="1" applyFont="1" applyFill="1" applyBorder="1" applyAlignment="1" applyProtection="1">
      <alignment horizontal="center" vertical="center"/>
    </xf>
    <xf numFmtId="0" fontId="25" fillId="0" borderId="1" xfId="0" applyNumberFormat="1" applyFont="1" applyFill="1" applyBorder="1" applyAlignment="1">
      <alignment horizontal="center" vertical="center"/>
    </xf>
    <xf numFmtId="0" fontId="23" fillId="0" borderId="1" xfId="0" applyFont="1" applyFill="1" applyBorder="1" applyAlignment="1">
      <alignment horizontal="center" vertical="center" wrapText="1"/>
    </xf>
    <xf numFmtId="0" fontId="27" fillId="0" borderId="0" xfId="0" applyFont="1" applyFill="1" applyAlignment="1">
      <alignment vertical="center" wrapText="1"/>
    </xf>
    <xf numFmtId="0" fontId="28" fillId="0" borderId="7" xfId="22" applyNumberFormat="1" applyFont="1" applyFill="1" applyBorder="1" applyAlignment="1">
      <alignment horizontal="center" vertical="center" wrapText="1"/>
    </xf>
    <xf numFmtId="0" fontId="1" fillId="0" borderId="0" xfId="0" applyFont="1" applyFill="1" applyAlignment="1"/>
    <xf numFmtId="10" fontId="1" fillId="0" borderId="0" xfId="0" applyNumberFormat="1" applyFont="1" applyFill="1" applyAlignment="1"/>
    <xf numFmtId="0" fontId="3" fillId="0" borderId="0" xfId="0" applyNumberFormat="1" applyFont="1" applyFill="1" applyAlignment="1" applyProtection="1">
      <alignment horizontal="center" vertical="center"/>
    </xf>
    <xf numFmtId="10" fontId="3" fillId="0" borderId="0" xfId="0" applyNumberFormat="1" applyFont="1" applyFill="1" applyAlignment="1" applyProtection="1">
      <alignment horizontal="center" vertical="center"/>
    </xf>
    <xf numFmtId="0" fontId="2" fillId="0" borderId="11"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0" fontId="2" fillId="0" borderId="0" xfId="0" applyNumberFormat="1" applyFont="1" applyFill="1" applyBorder="1" applyAlignment="1" applyProtection="1">
      <alignment horizontal="right" vertical="center"/>
    </xf>
    <xf numFmtId="0" fontId="11" fillId="0" borderId="1" xfId="0" applyNumberFormat="1" applyFont="1" applyFill="1" applyBorder="1" applyAlignment="1" applyProtection="1">
      <alignment horizontal="center" vertical="center"/>
    </xf>
    <xf numFmtId="10" fontId="14" fillId="0" borderId="1" xfId="0" applyNumberFormat="1" applyFont="1" applyFill="1" applyBorder="1" applyAlignment="1">
      <alignment horizontal="center" vertical="center"/>
    </xf>
    <xf numFmtId="0" fontId="6" fillId="0" borderId="1" xfId="0" applyNumberFormat="1" applyFont="1" applyFill="1" applyBorder="1" applyAlignment="1" applyProtection="1">
      <alignment horizontal="left" vertical="center"/>
    </xf>
    <xf numFmtId="0" fontId="6" fillId="0" borderId="1" xfId="0" applyNumberFormat="1" applyFont="1" applyFill="1" applyBorder="1" applyAlignment="1">
      <alignment horizontal="center" vertical="center"/>
    </xf>
    <xf numFmtId="10" fontId="29" fillId="0" borderId="1" xfId="0" applyNumberFormat="1" applyFont="1" applyFill="1" applyBorder="1" applyAlignment="1">
      <alignment horizontal="center" vertical="center"/>
    </xf>
    <xf numFmtId="0" fontId="6" fillId="0" borderId="1" xfId="0" applyNumberFormat="1" applyFont="1" applyFill="1" applyBorder="1" applyAlignment="1">
      <alignment horizontal="left" vertical="center" wrapText="1"/>
    </xf>
    <xf numFmtId="0" fontId="6" fillId="0" borderId="1" xfId="0" applyNumberFormat="1" applyFont="1" applyFill="1" applyBorder="1" applyAlignment="1" applyProtection="1">
      <alignment horizontal="center" vertical="center"/>
    </xf>
    <xf numFmtId="0" fontId="15" fillId="0" borderId="10" xfId="0" applyNumberFormat="1" applyFont="1" applyFill="1" applyBorder="1" applyAlignment="1">
      <alignment vertical="center"/>
    </xf>
    <xf numFmtId="0" fontId="15" fillId="0" borderId="10" xfId="0" applyNumberFormat="1" applyFont="1" applyFill="1" applyBorder="1" applyAlignment="1">
      <alignment vertical="center" wrapText="1"/>
    </xf>
    <xf numFmtId="0" fontId="4" fillId="0" borderId="10" xfId="0" applyNumberFormat="1" applyFont="1" applyFill="1" applyBorder="1" applyAlignment="1">
      <alignment vertical="center" wrapText="1"/>
    </xf>
    <xf numFmtId="0" fontId="5" fillId="0" borderId="1" xfId="22" applyNumberFormat="1" applyFont="1" applyFill="1" applyBorder="1" applyAlignment="1">
      <alignment horizontal="left" vertical="center" wrapText="1"/>
    </xf>
    <xf numFmtId="0" fontId="5" fillId="0" borderId="1" xfId="0" applyFont="1" applyFill="1" applyBorder="1" applyAlignment="1">
      <alignment horizontal="center" vertical="center"/>
    </xf>
    <xf numFmtId="177" fontId="6" fillId="0" borderId="1" xfId="0" applyNumberFormat="1" applyFont="1" applyFill="1" applyBorder="1" applyAlignment="1" applyProtection="1">
      <alignment horizontal="center" vertical="center"/>
    </xf>
    <xf numFmtId="0" fontId="5" fillId="0" borderId="1" xfId="22" applyNumberFormat="1" applyFont="1" applyFill="1" applyBorder="1" applyAlignment="1">
      <alignment horizontal="center" vertical="center"/>
    </xf>
    <xf numFmtId="0" fontId="11" fillId="0" borderId="1" xfId="22" applyNumberFormat="1" applyFont="1" applyFill="1" applyBorder="1" applyAlignment="1">
      <alignment horizontal="center" vertical="center" wrapText="1"/>
    </xf>
    <xf numFmtId="0" fontId="11" fillId="0" borderId="1" xfId="22" applyNumberFormat="1" applyFont="1" applyFill="1" applyBorder="1" applyAlignment="1">
      <alignment horizontal="center" vertical="center"/>
    </xf>
    <xf numFmtId="0" fontId="5" fillId="0" borderId="1" xfId="22"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xf>
    <xf numFmtId="0" fontId="11" fillId="0" borderId="1" xfId="0" applyNumberFormat="1" applyFont="1" applyFill="1" applyBorder="1" applyAlignment="1">
      <alignment horizontal="center" vertical="center"/>
    </xf>
    <xf numFmtId="0" fontId="14"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vertical="center"/>
    </xf>
    <xf numFmtId="0" fontId="2" fillId="0" borderId="0" xfId="0" applyNumberFormat="1" applyFont="1" applyFill="1" applyBorder="1" applyAlignment="1" applyProtection="1">
      <alignment horizontal="center" vertical="center"/>
    </xf>
    <xf numFmtId="10" fontId="1" fillId="0" borderId="0" xfId="0" applyNumberFormat="1" applyFont="1" applyFill="1" applyAlignment="1">
      <alignment horizontal="center"/>
    </xf>
    <xf numFmtId="10" fontId="2" fillId="0" borderId="0" xfId="0" applyNumberFormat="1" applyFont="1" applyFill="1" applyBorder="1" applyAlignment="1" applyProtection="1">
      <alignment horizontal="center" vertical="center"/>
    </xf>
    <xf numFmtId="10" fontId="30" fillId="0" borderId="1" xfId="0" applyNumberFormat="1" applyFont="1" applyFill="1" applyBorder="1" applyAlignment="1">
      <alignment horizontal="center" vertical="center"/>
    </xf>
    <xf numFmtId="0" fontId="4" fillId="0" borderId="1" xfId="0" applyNumberFormat="1" applyFont="1" applyFill="1" applyBorder="1" applyAlignment="1" applyProtection="1">
      <alignment horizontal="left" vertical="center"/>
    </xf>
    <xf numFmtId="0" fontId="2" fillId="0" borderId="1" xfId="0" applyNumberFormat="1" applyFont="1" applyFill="1" applyBorder="1" applyAlignment="1" applyProtection="1">
      <alignment horizontal="left" vertical="center" wrapText="1"/>
    </xf>
    <xf numFmtId="0" fontId="5" fillId="0" borderId="1" xfId="22" applyFont="1" applyFill="1" applyBorder="1" applyAlignment="1">
      <alignment horizontal="left" vertical="center" wrapText="1"/>
    </xf>
    <xf numFmtId="0" fontId="11" fillId="0" borderId="1" xfId="22" applyFont="1" applyFill="1" applyBorder="1" applyAlignment="1">
      <alignment horizontal="center" vertical="center" wrapText="1"/>
    </xf>
    <xf numFmtId="0" fontId="2" fillId="0" borderId="1" xfId="22" applyFont="1" applyFill="1" applyBorder="1" applyAlignment="1">
      <alignment horizontal="left" vertical="center" wrapText="1"/>
    </xf>
    <xf numFmtId="0" fontId="2" fillId="0" borderId="1" xfId="22" applyFont="1" applyFill="1" applyBorder="1" applyAlignment="1">
      <alignment horizontal="center" vertical="center" wrapText="1"/>
    </xf>
    <xf numFmtId="0" fontId="5" fillId="0" borderId="1" xfId="53" applyFont="1" applyFill="1" applyBorder="1" applyAlignment="1">
      <alignment horizontal="left" vertical="center" wrapText="1" shrinkToFit="1"/>
    </xf>
    <xf numFmtId="0" fontId="5" fillId="0" borderId="1" xfId="53" applyFont="1" applyFill="1" applyBorder="1" applyAlignment="1">
      <alignment horizontal="center" vertical="center" wrapText="1" shrinkToFit="1"/>
    </xf>
    <xf numFmtId="0" fontId="11" fillId="0" borderId="1" xfId="53" applyFont="1" applyFill="1" applyBorder="1" applyAlignment="1">
      <alignment horizontal="center" vertical="center" wrapText="1" shrinkToFit="1"/>
    </xf>
    <xf numFmtId="0" fontId="1" fillId="0" borderId="0" xfId="0" applyFont="1" applyFill="1" applyBorder="1" applyAlignment="1">
      <alignment vertical="center"/>
    </xf>
    <xf numFmtId="0" fontId="16" fillId="0"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0" borderId="1" xfId="0" applyFont="1" applyFill="1" applyBorder="1" applyAlignment="1">
      <alignment horizontal="center" vertical="center"/>
    </xf>
    <xf numFmtId="0" fontId="1" fillId="0" borderId="0" xfId="0" applyFont="1" applyFill="1" applyBorder="1" applyAlignment="1">
      <alignment horizontal="left" vertical="center"/>
    </xf>
    <xf numFmtId="10" fontId="1" fillId="0" borderId="0" xfId="0" applyNumberFormat="1" applyFont="1" applyFill="1">
      <alignment vertical="center"/>
    </xf>
    <xf numFmtId="0" fontId="16" fillId="0" borderId="0" xfId="0" applyFont="1" applyFill="1" applyAlignment="1">
      <alignment horizontal="center" vertical="center"/>
    </xf>
    <xf numFmtId="0" fontId="1" fillId="0" borderId="0" xfId="0" applyFont="1" applyFill="1" applyAlignment="1">
      <alignment horizontal="right" vertical="center"/>
    </xf>
    <xf numFmtId="0" fontId="14" fillId="0" borderId="1" xfId="0" applyFont="1" applyFill="1" applyBorder="1" applyAlignment="1">
      <alignment horizontal="center" vertical="center"/>
    </xf>
    <xf numFmtId="0" fontId="15" fillId="0" borderId="1" xfId="0" applyNumberFormat="1" applyFont="1" applyFill="1" applyBorder="1" applyAlignment="1" applyProtection="1">
      <alignment vertical="center"/>
    </xf>
    <xf numFmtId="3" fontId="4" fillId="0" borderId="1" xfId="0" applyNumberFormat="1" applyFont="1" applyFill="1" applyBorder="1" applyAlignment="1" applyProtection="1">
      <alignment horizontal="right" vertical="center"/>
    </xf>
    <xf numFmtId="0" fontId="4" fillId="0" borderId="1" xfId="0" applyNumberFormat="1" applyFont="1" applyFill="1" applyBorder="1" applyAlignment="1" applyProtection="1">
      <alignment vertical="center"/>
    </xf>
    <xf numFmtId="0" fontId="4" fillId="0" borderId="0" xfId="0" applyNumberFormat="1" applyFont="1" applyFill="1" applyBorder="1" applyAlignment="1" applyProtection="1">
      <alignment vertical="center" wrapText="1"/>
    </xf>
    <xf numFmtId="0" fontId="3" fillId="0" borderId="0" xfId="0" applyNumberFormat="1" applyFont="1" applyFill="1" applyAlignment="1" applyProtection="1">
      <alignment horizontal="center" vertical="center" wrapText="1"/>
    </xf>
    <xf numFmtId="10" fontId="15" fillId="0" borderId="0" xfId="0" applyNumberFormat="1" applyFont="1" applyFill="1" applyAlignment="1" applyProtection="1">
      <alignment horizontal="center" vertical="center" wrapText="1"/>
    </xf>
    <xf numFmtId="10" fontId="4" fillId="0" borderId="0" xfId="0" applyNumberFormat="1" applyFont="1" applyFill="1" applyBorder="1" applyAlignment="1">
      <alignment wrapText="1"/>
    </xf>
    <xf numFmtId="10" fontId="4" fillId="0" borderId="0" xfId="0" applyNumberFormat="1" applyFont="1" applyFill="1" applyBorder="1" applyAlignment="1" applyProtection="1">
      <alignment vertical="center" wrapText="1"/>
    </xf>
    <xf numFmtId="0" fontId="15" fillId="0" borderId="1" xfId="0" applyNumberFormat="1" applyFont="1" applyFill="1" applyBorder="1" applyAlignment="1" applyProtection="1">
      <alignment horizontal="center" vertical="center" wrapText="1"/>
    </xf>
    <xf numFmtId="0" fontId="15" fillId="0" borderId="7" xfId="0" applyNumberFormat="1" applyFont="1" applyFill="1" applyBorder="1" applyAlignment="1" applyProtection="1">
      <alignment horizontal="center" vertical="center" wrapText="1"/>
    </xf>
    <xf numFmtId="10" fontId="15" fillId="0" borderId="1" xfId="0" applyNumberFormat="1" applyFont="1" applyFill="1" applyBorder="1" applyAlignment="1">
      <alignment horizontal="center" vertical="center" wrapText="1"/>
    </xf>
    <xf numFmtId="0" fontId="15" fillId="0" borderId="2" xfId="0" applyNumberFormat="1" applyFont="1" applyFill="1" applyBorder="1" applyAlignment="1">
      <alignment horizontal="left" vertical="center"/>
    </xf>
    <xf numFmtId="0" fontId="15" fillId="0" borderId="2" xfId="0" applyNumberFormat="1" applyFont="1" applyFill="1" applyBorder="1" applyAlignment="1">
      <alignment horizontal="center" vertical="center"/>
    </xf>
    <xf numFmtId="10"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xf>
    <xf numFmtId="0" fontId="15" fillId="0" borderId="2" xfId="0" applyNumberFormat="1" applyFont="1" applyFill="1" applyBorder="1" applyAlignment="1">
      <alignment vertical="center"/>
    </xf>
    <xf numFmtId="0" fontId="4" fillId="0" borderId="2" xfId="0" applyNumberFormat="1" applyFont="1" applyFill="1" applyBorder="1" applyAlignment="1">
      <alignment vertical="center"/>
    </xf>
    <xf numFmtId="0" fontId="31" fillId="0" borderId="0" xfId="0" applyFont="1" applyFill="1" applyAlignment="1">
      <alignment vertical="center" wrapText="1"/>
    </xf>
    <xf numFmtId="0" fontId="2" fillId="0" borderId="0" xfId="0" applyFont="1" applyFill="1" applyBorder="1" applyAlignment="1">
      <alignment wrapText="1"/>
    </xf>
    <xf numFmtId="0" fontId="2" fillId="0" borderId="0" xfId="0" applyFont="1" applyFill="1" applyBorder="1" applyAlignment="1">
      <alignment horizontal="center" wrapText="1"/>
    </xf>
    <xf numFmtId="0" fontId="2" fillId="0" borderId="0" xfId="0" applyFont="1" applyFill="1" applyBorder="1" applyAlignment="1">
      <alignment horizontal="center" vertical="center" wrapText="1"/>
    </xf>
    <xf numFmtId="178" fontId="2" fillId="0" borderId="0" xfId="0" applyNumberFormat="1" applyFont="1" applyFill="1" applyAlignment="1">
      <alignment horizontal="center" wrapText="1"/>
    </xf>
    <xf numFmtId="178" fontId="2" fillId="0" borderId="0" xfId="0" applyNumberFormat="1" applyFont="1" applyFill="1" applyBorder="1" applyAlignment="1">
      <alignment horizontal="center" wrapText="1"/>
    </xf>
    <xf numFmtId="0" fontId="2" fillId="0" borderId="0"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3" fillId="0" borderId="0" xfId="0" applyNumberFormat="1" applyFont="1" applyFill="1" applyBorder="1" applyAlignment="1" applyProtection="1">
      <alignment horizontal="center" vertical="center" wrapText="1"/>
    </xf>
    <xf numFmtId="0" fontId="32" fillId="0" borderId="0" xfId="0" applyNumberFormat="1" applyFont="1" applyFill="1" applyBorder="1" applyAlignment="1" applyProtection="1">
      <alignment horizontal="center" vertical="center" wrapText="1"/>
    </xf>
    <xf numFmtId="0" fontId="32" fillId="0" borderId="0" xfId="0" applyNumberFormat="1" applyFont="1" applyFill="1" applyAlignment="1" applyProtection="1">
      <alignment horizontal="center" vertical="center" wrapText="1"/>
    </xf>
    <xf numFmtId="0" fontId="4" fillId="0" borderId="0" xfId="0" applyFont="1" applyFill="1" applyBorder="1" applyAlignment="1">
      <alignment horizontal="left" vertical="center" wrapText="1"/>
    </xf>
    <xf numFmtId="0" fontId="4" fillId="0" borderId="0" xfId="0" applyNumberFormat="1" applyFont="1" applyFill="1" applyBorder="1" applyAlignment="1" applyProtection="1">
      <alignment horizontal="center" vertical="center" wrapText="1"/>
    </xf>
    <xf numFmtId="178" fontId="4" fillId="0" borderId="0" xfId="0" applyNumberFormat="1" applyFont="1" applyFill="1" applyAlignment="1" applyProtection="1">
      <alignment horizontal="center" vertical="center" wrapText="1"/>
    </xf>
    <xf numFmtId="178" fontId="4" fillId="0" borderId="0"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wrapText="1"/>
    </xf>
    <xf numFmtId="178" fontId="15"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3" fontId="4" fillId="0" borderId="1" xfId="0" applyNumberFormat="1" applyFont="1" applyFill="1" applyBorder="1" applyAlignment="1">
      <alignment horizontal="center" vertical="center"/>
    </xf>
    <xf numFmtId="10" fontId="0" fillId="0" borderId="1" xfId="0" applyNumberFormat="1" applyFill="1" applyBorder="1" applyAlignment="1">
      <alignment horizontal="center" vertical="center" wrapText="1"/>
    </xf>
    <xf numFmtId="0" fontId="4" fillId="0" borderId="1" xfId="0" applyNumberFormat="1" applyFont="1" applyFill="1" applyBorder="1" applyAlignment="1">
      <alignment horizontal="center" vertical="center"/>
    </xf>
    <xf numFmtId="0" fontId="15" fillId="0" borderId="1" xfId="0" applyNumberFormat="1" applyFont="1" applyFill="1" applyBorder="1" applyAlignment="1">
      <alignment horizontal="center" vertical="center"/>
    </xf>
    <xf numFmtId="0" fontId="0" fillId="0" borderId="1" xfId="0" applyFill="1" applyBorder="1" applyAlignment="1">
      <alignment horizontal="center" vertical="center" wrapText="1"/>
    </xf>
    <xf numFmtId="0" fontId="2" fillId="0" borderId="1" xfId="0" applyFont="1" applyFill="1" applyBorder="1" applyAlignment="1">
      <alignment horizontal="center" wrapText="1"/>
    </xf>
    <xf numFmtId="0" fontId="2" fillId="0" borderId="1" xfId="0" applyFont="1" applyFill="1" applyBorder="1" applyAlignment="1">
      <alignment horizontal="center" vertical="center" wrapText="1"/>
    </xf>
    <xf numFmtId="178" fontId="2" fillId="0" borderId="1" xfId="0" applyNumberFormat="1" applyFont="1" applyFill="1" applyBorder="1" applyAlignment="1">
      <alignment horizontal="center" wrapText="1"/>
    </xf>
    <xf numFmtId="0" fontId="2" fillId="0" borderId="0" xfId="0" applyFont="1" applyFill="1" applyBorder="1" applyAlignment="1">
      <alignment horizontal="center"/>
    </xf>
    <xf numFmtId="10" fontId="2" fillId="0" borderId="0" xfId="0" applyNumberFormat="1" applyFont="1" applyFill="1" applyBorder="1" applyAlignment="1">
      <alignment horizontal="center" vertical="center"/>
    </xf>
    <xf numFmtId="0" fontId="4" fillId="0" borderId="0" xfId="0" applyNumberFormat="1" applyFont="1" applyFill="1" applyBorder="1" applyAlignment="1" applyProtection="1">
      <alignment horizontal="center" vertical="center"/>
    </xf>
    <xf numFmtId="10" fontId="4" fillId="0" borderId="0" xfId="0" applyNumberFormat="1" applyFont="1" applyFill="1" applyBorder="1" applyAlignment="1" applyProtection="1">
      <alignment horizontal="center" vertical="center"/>
    </xf>
    <xf numFmtId="10" fontId="30" fillId="0" borderId="1" xfId="0" applyNumberFormat="1" applyFont="1" applyFill="1" applyBorder="1" applyAlignment="1">
      <alignment horizontal="center" vertical="center" wrapText="1"/>
    </xf>
    <xf numFmtId="10" fontId="6" fillId="0" borderId="1" xfId="0" applyNumberFormat="1" applyFont="1" applyFill="1" applyBorder="1" applyAlignment="1">
      <alignment horizontal="center" vertical="center"/>
    </xf>
    <xf numFmtId="10" fontId="11" fillId="0" borderId="1" xfId="0" applyNumberFormat="1" applyFont="1" applyFill="1" applyBorder="1" applyAlignment="1">
      <alignment horizontal="center" vertical="center"/>
    </xf>
    <xf numFmtId="10" fontId="2" fillId="0" borderId="0" xfId="0" applyNumberFormat="1" applyFont="1" applyFill="1" applyBorder="1" applyAlignment="1">
      <alignment horizontal="center"/>
    </xf>
    <xf numFmtId="0" fontId="5" fillId="0" borderId="1" xfId="0"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left" vertical="center"/>
    </xf>
    <xf numFmtId="10" fontId="6" fillId="0" borderId="1" xfId="0" applyNumberFormat="1" applyFont="1" applyFill="1" applyBorder="1" applyAlignment="1" applyProtection="1">
      <alignment horizontal="center" vertical="center"/>
    </xf>
    <xf numFmtId="10" fontId="2" fillId="0" borderId="1" xfId="0" applyNumberFormat="1" applyFont="1" applyFill="1" applyBorder="1" applyAlignment="1">
      <alignment horizontal="center" vertical="center"/>
    </xf>
    <xf numFmtId="0" fontId="2" fillId="0" borderId="1" xfId="0" applyFont="1" applyFill="1" applyBorder="1" applyAlignment="1">
      <alignment horizontal="left" vertical="center"/>
    </xf>
    <xf numFmtId="0" fontId="6" fillId="0" borderId="0" xfId="0" applyFont="1" applyFill="1" applyBorder="1" applyAlignment="1">
      <alignment horizontal="left"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 5 2" xfId="17"/>
    <cellStyle name="标题" xfId="18" builtinId="15"/>
    <cellStyle name="解释性文本" xfId="19" builtinId="53"/>
    <cellStyle name="标题 1" xfId="20" builtinId="16"/>
    <cellStyle name="标题 2" xfId="21" builtinId="17"/>
    <cellStyle name="常规 4 2 2 2" xfId="22"/>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 3 2" xfId="42"/>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常规 2 3" xfId="50"/>
    <cellStyle name="40% - 强调文字颜色 6" xfId="51" builtinId="51"/>
    <cellStyle name="60% - 强调文字颜色 6" xfId="52" builtinId="52"/>
    <cellStyle name="常规_2011年全省结算汇总表2012(1).03.28定稿 2 2 2" xfId="53"/>
    <cellStyle name="常规 7" xfId="54"/>
    <cellStyle name="常规 2" xfId="55"/>
    <cellStyle name="常规_8月财政收入测算表1" xfId="56"/>
    <cellStyle name="Normal" xfId="57"/>
  </cellStyles>
  <dxfs count="1">
    <dxf>
      <font>
        <b val="0"/>
        <i val="0"/>
        <strike val="0"/>
        <color rgb="FFFFFFFF"/>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externalLink" Target="externalLinks/externalLink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xwechat_files\wxid_x62p9f1b2n6p22_5316\msg\file\2025-10\2023&#39044;&#31639;&#20844;&#243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目录"/>
      <sheetName val="一般公共预算收入表"/>
      <sheetName val="一般公共预算支出表"/>
      <sheetName val="一般公共预算本级支出表（功能分类）"/>
      <sheetName val="一般公共预算基本支出表（经济分类）"/>
      <sheetName val="一般公共预算税收返还和转移支付预算表（分项目）"/>
      <sheetName val="一般公共预算税收返还和转移支付表（分乡镇）"/>
      <sheetName val="政府一般债务限额和余额预算表"/>
      <sheetName val="政府性基金收入预算表 "/>
      <sheetName val="政府性基金支出预算表"/>
      <sheetName val="政府性基金本级支出预算表"/>
      <sheetName val="政府性基金转移支付预算表分项目"/>
      <sheetName val="政府性基金转移支付预算表分乡镇"/>
      <sheetName val="政府专项债务限额和余额情况表"/>
      <sheetName val="国有资本经营收入预算表"/>
      <sheetName val="国有资本经营支出预算表"/>
      <sheetName val="本级国有资本经营支出预算表"/>
      <sheetName val="对下安排转移支付的应当公开国有资本经营预算转移支付表"/>
      <sheetName val="社保基金收入预算表"/>
      <sheetName val="社保基金支出预算表"/>
      <sheetName val="2023年本级预算衔接推进乡村振兴补助资金分配表"/>
      <sheetName val="衔接推进乡村振兴补助资金相关政策办法公开"/>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5">
          <cell r="A5" t="str">
            <v>一、文化旅游体育与传媒支出</v>
          </cell>
        </row>
        <row r="5">
          <cell r="C5">
            <v>0</v>
          </cell>
        </row>
        <row r="6">
          <cell r="A6" t="str">
            <v>   国家电影事业发展专项资金安排的支出</v>
          </cell>
        </row>
        <row r="7">
          <cell r="A7" t="str">
            <v>   旅游发展基金支出</v>
          </cell>
        </row>
        <row r="8">
          <cell r="A8" t="str">
            <v>   国家电影事业发展专项资金对应专项债务收入安排的支出</v>
          </cell>
        </row>
        <row r="9">
          <cell r="A9" t="str">
            <v>二、社会保障和就业支出</v>
          </cell>
          <cell r="B9">
            <v>888</v>
          </cell>
          <cell r="C9">
            <v>1000</v>
          </cell>
        </row>
        <row r="10">
          <cell r="A10" t="str">
            <v>    大中型水库移民后期扶持基金支出</v>
          </cell>
          <cell r="B10">
            <v>888</v>
          </cell>
          <cell r="C10">
            <v>1000</v>
          </cell>
        </row>
        <row r="11">
          <cell r="A11" t="str">
            <v>    小型水库移民扶助基金安排的支出</v>
          </cell>
        </row>
        <row r="12">
          <cell r="A12" t="str">
            <v>    小型水库移民扶助基金对应专项债务收入安排的支出</v>
          </cell>
        </row>
        <row r="13">
          <cell r="A13" t="str">
            <v>三、节能环保支出</v>
          </cell>
        </row>
        <row r="13">
          <cell r="C13">
            <v>0</v>
          </cell>
        </row>
        <row r="14">
          <cell r="A14" t="str">
            <v>    可再生能源电价附加收入安排的支出</v>
          </cell>
        </row>
        <row r="15">
          <cell r="A15" t="str">
            <v>    废弃电器电子产品处理基金支出</v>
          </cell>
        </row>
        <row r="16">
          <cell r="A16" t="str">
            <v>四、城乡社区支出</v>
          </cell>
          <cell r="B16">
            <v>93229</v>
          </cell>
          <cell r="C16">
            <v>50000</v>
          </cell>
        </row>
        <row r="17">
          <cell r="A17" t="str">
            <v>    国有土地使用权出让收入安排的支出</v>
          </cell>
          <cell r="B17">
            <v>91397</v>
          </cell>
          <cell r="C17">
            <v>48975</v>
          </cell>
        </row>
        <row r="18">
          <cell r="A18" t="str">
            <v>    国有土地收益基金安排的支出</v>
          </cell>
        </row>
        <row r="19">
          <cell r="A19" t="str">
            <v>    农业土地开发资金安排的支出</v>
          </cell>
        </row>
        <row r="20">
          <cell r="A20" t="str">
            <v>    城市基础设施配套费安排的支出</v>
          </cell>
          <cell r="B20">
            <v>342</v>
          </cell>
          <cell r="C20">
            <v>225</v>
          </cell>
        </row>
        <row r="21">
          <cell r="A21" t="str">
            <v>    污水处理费安排的支出</v>
          </cell>
          <cell r="B21">
            <v>1070</v>
          </cell>
          <cell r="C21">
            <v>800</v>
          </cell>
        </row>
        <row r="22">
          <cell r="A22" t="str">
            <v>    土地储备专项债券收入安排的支出</v>
          </cell>
        </row>
        <row r="23">
          <cell r="A23" t="str">
            <v>    棚户区改造专项债券收入安排的支出</v>
          </cell>
        </row>
        <row r="24">
          <cell r="A24" t="str">
            <v>    城市基础设施配套费对应专项债务收入安排的支出</v>
          </cell>
          <cell r="B24">
            <v>420</v>
          </cell>
        </row>
        <row r="25">
          <cell r="A25" t="str">
            <v>    污水处理费对应专项债务收入安排的支出</v>
          </cell>
        </row>
        <row r="26">
          <cell r="A26" t="str">
            <v>    国有土地使用权出让收入对应专项债务收入安排的支出</v>
          </cell>
        </row>
        <row r="27">
          <cell r="A27" t="str">
            <v>五、农林水支出</v>
          </cell>
        </row>
        <row r="27">
          <cell r="C27">
            <v>0</v>
          </cell>
        </row>
        <row r="28">
          <cell r="A28" t="str">
            <v>    大中型水库库区基金安排的支出</v>
          </cell>
        </row>
        <row r="29">
          <cell r="A29" t="str">
            <v>    三峡水库库区基金支出</v>
          </cell>
        </row>
        <row r="30">
          <cell r="A30" t="str">
            <v>    国家重大水利工程建设基金安排的支出</v>
          </cell>
        </row>
        <row r="31">
          <cell r="A31" t="str">
            <v>    大中型水库库区基金对应专项债务收入安排的支出</v>
          </cell>
        </row>
        <row r="32">
          <cell r="A32" t="str">
            <v>    国家重大水利工程建设基金对应专项债务收入安排的支出</v>
          </cell>
        </row>
        <row r="33">
          <cell r="A33" t="str">
            <v>六、交通运输支出</v>
          </cell>
        </row>
        <row r="33">
          <cell r="C33">
            <v>0</v>
          </cell>
        </row>
        <row r="34">
          <cell r="A34" t="str">
            <v>    海南省高等级公路车辆通行附加费安排的支出</v>
          </cell>
        </row>
        <row r="35">
          <cell r="A35" t="str">
            <v>    车辆通行费安排的支出</v>
          </cell>
        </row>
        <row r="36">
          <cell r="A36" t="str">
            <v>    港口建设费安排的支出</v>
          </cell>
        </row>
        <row r="37">
          <cell r="A37" t="str">
            <v>    铁路建设基金支出</v>
          </cell>
        </row>
        <row r="38">
          <cell r="A38" t="str">
            <v>    船舶油污损害赔偿基金支出</v>
          </cell>
        </row>
        <row r="39">
          <cell r="A39" t="str">
            <v>    民航发展基金支出</v>
          </cell>
        </row>
        <row r="40">
          <cell r="A40" t="str">
            <v>    海南省高等级公路车辆通行附加费对应专项债务收入安排的支出</v>
          </cell>
        </row>
        <row r="41">
          <cell r="A41" t="str">
            <v>    政府收费公路专项债券收入安排的支出</v>
          </cell>
        </row>
        <row r="42">
          <cell r="A42" t="str">
            <v>    车辆通行费对应专项债务收入安排的支出</v>
          </cell>
        </row>
        <row r="43">
          <cell r="A43" t="str">
            <v>    港口建设费对应专项债务收入安排的支出</v>
          </cell>
        </row>
        <row r="44">
          <cell r="A44" t="str">
            <v>七、资源勘探工业信息等支出</v>
          </cell>
        </row>
        <row r="44">
          <cell r="C44">
            <v>0</v>
          </cell>
        </row>
        <row r="45">
          <cell r="A45" t="str">
            <v>    农网还贷资金支出</v>
          </cell>
        </row>
        <row r="46">
          <cell r="A46" t="str">
            <v>八、其他支出</v>
          </cell>
          <cell r="B46">
            <v>58841</v>
          </cell>
          <cell r="C46">
            <v>1500</v>
          </cell>
        </row>
        <row r="47">
          <cell r="A47" t="str">
            <v>    其他政府性基金及对应专项债务收入安排的支出</v>
          </cell>
          <cell r="B47">
            <v>57930</v>
          </cell>
        </row>
        <row r="48">
          <cell r="A48" t="str">
            <v>    彩票发行销售机构业务费安排的支出</v>
          </cell>
        </row>
        <row r="49">
          <cell r="A49" t="str">
            <v>    彩票公益金安排的支出</v>
          </cell>
          <cell r="B49">
            <v>911</v>
          </cell>
          <cell r="C49">
            <v>1500</v>
          </cell>
        </row>
        <row r="50">
          <cell r="A50" t="str">
            <v>九、债务付息支出</v>
          </cell>
          <cell r="B50">
            <v>8378</v>
          </cell>
        </row>
        <row r="51">
          <cell r="A51" t="str">
            <v>十、债务发行费用支出</v>
          </cell>
        </row>
        <row r="52">
          <cell r="A52" t="str">
            <v>十一、抗疫特别国债安排的支出</v>
          </cell>
        </row>
        <row r="53">
          <cell r="A53" t="str">
            <v>本级政府性基金预算支出合计</v>
          </cell>
          <cell r="B53">
            <v>161336</v>
          </cell>
          <cell r="C53">
            <v>52500</v>
          </cell>
        </row>
        <row r="54">
          <cell r="A54" t="str">
            <v>十一、上解支出</v>
          </cell>
          <cell r="B54">
            <v>70</v>
          </cell>
        </row>
        <row r="55">
          <cell r="A55" t="str">
            <v>十二、调出资金</v>
          </cell>
          <cell r="B55">
            <v>65000</v>
          </cell>
          <cell r="C55">
            <v>64000</v>
          </cell>
        </row>
        <row r="56">
          <cell r="A56" t="str">
            <v>十三、债务还本支出</v>
          </cell>
        </row>
        <row r="57">
          <cell r="A57" t="str">
            <v>十四、年终结转下年</v>
          </cell>
          <cell r="B57">
            <v>6106</v>
          </cell>
          <cell r="C57">
            <v>4906</v>
          </cell>
        </row>
        <row r="58">
          <cell r="A58" t="str">
            <v>政府性基金预算支出总计</v>
          </cell>
          <cell r="B58">
            <v>232512</v>
          </cell>
          <cell r="C58">
            <v>121406</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9"/>
  <sheetViews>
    <sheetView workbookViewId="0">
      <selection activeCell="F28" sqref="F28"/>
    </sheetView>
  </sheetViews>
  <sheetFormatPr defaultColWidth="9" defaultRowHeight="13.5" outlineLevelCol="6"/>
  <cols>
    <col min="1" max="1" width="9" style="1"/>
    <col min="2" max="2" width="36.9583333333333" style="1" customWidth="1"/>
    <col min="3" max="3" width="14.375" style="164" customWidth="1"/>
    <col min="4" max="4" width="12.375" style="164" customWidth="1"/>
    <col min="5" max="5" width="13.5" style="164" customWidth="1"/>
    <col min="6" max="6" width="18" style="164" customWidth="1"/>
    <col min="7" max="7" width="14.75" style="164" customWidth="1"/>
    <col min="8" max="16384" width="9" style="1"/>
  </cols>
  <sheetData>
    <row r="1" ht="14.25" spans="1:7">
      <c r="A1" s="2" t="s">
        <v>0</v>
      </c>
      <c r="C1" s="231"/>
      <c r="D1" s="231"/>
      <c r="E1" s="231"/>
      <c r="F1" s="238"/>
      <c r="G1" s="238"/>
    </row>
    <row r="2" ht="22.5" spans="1:7">
      <c r="A2" s="139" t="s">
        <v>1</v>
      </c>
      <c r="B2" s="139"/>
      <c r="C2" s="139"/>
      <c r="D2" s="139"/>
      <c r="E2" s="139"/>
      <c r="F2" s="139"/>
      <c r="G2" s="139"/>
    </row>
    <row r="3" ht="14.25" spans="2:7">
      <c r="B3" s="2"/>
      <c r="C3" s="231"/>
      <c r="D3" s="233"/>
      <c r="E3" s="231"/>
      <c r="F3" s="238"/>
      <c r="G3" s="234" t="s">
        <v>2</v>
      </c>
    </row>
    <row r="4" s="163" customFormat="1" ht="21" customHeight="1" spans="1:7">
      <c r="A4" s="187" t="s">
        <v>3</v>
      </c>
      <c r="B4" s="5" t="s">
        <v>4</v>
      </c>
      <c r="C4" s="5" t="s">
        <v>5</v>
      </c>
      <c r="D4" s="6" t="s">
        <v>6</v>
      </c>
      <c r="E4" s="239" t="s">
        <v>7</v>
      </c>
      <c r="F4" s="240" t="s">
        <v>8</v>
      </c>
      <c r="G4" s="240" t="s">
        <v>9</v>
      </c>
    </row>
    <row r="5" ht="21" customHeight="1" spans="1:7">
      <c r="A5" s="241">
        <v>101</v>
      </c>
      <c r="B5" s="242" t="s">
        <v>10</v>
      </c>
      <c r="C5" s="144">
        <f>SUM(C6:C19)</f>
        <v>76700</v>
      </c>
      <c r="D5" s="144">
        <f>SUM(D6:D19)</f>
        <v>76700</v>
      </c>
      <c r="E5" s="144">
        <f>SUM(E6:E19)</f>
        <v>62403</v>
      </c>
      <c r="F5" s="243">
        <f>E5/D5</f>
        <v>0.813598435462842</v>
      </c>
      <c r="G5" s="244">
        <v>-0.123713366941429</v>
      </c>
    </row>
    <row r="6" ht="21" customHeight="1" spans="1:7">
      <c r="A6" s="241">
        <v>10101</v>
      </c>
      <c r="B6" s="13" t="s">
        <v>11</v>
      </c>
      <c r="C6" s="150">
        <v>18000</v>
      </c>
      <c r="D6" s="150">
        <v>18000</v>
      </c>
      <c r="E6" s="150">
        <v>11756</v>
      </c>
      <c r="F6" s="243">
        <f t="shared" ref="F6:F38" si="0">E6/D6</f>
        <v>0.653111111111111</v>
      </c>
      <c r="G6" s="244">
        <v>-0.253776818585756</v>
      </c>
    </row>
    <row r="7" ht="21" customHeight="1" spans="1:7">
      <c r="A7" s="241">
        <v>10104</v>
      </c>
      <c r="B7" s="13" t="s">
        <v>12</v>
      </c>
      <c r="C7" s="150">
        <v>4200</v>
      </c>
      <c r="D7" s="150">
        <v>4200</v>
      </c>
      <c r="E7" s="150">
        <v>2726</v>
      </c>
      <c r="F7" s="243">
        <f t="shared" si="0"/>
        <v>0.649047619047619</v>
      </c>
      <c r="G7" s="244">
        <v>-0.187965445338099</v>
      </c>
    </row>
    <row r="8" ht="21" customHeight="1" spans="1:7">
      <c r="A8" s="241">
        <v>10106</v>
      </c>
      <c r="B8" s="13" t="s">
        <v>13</v>
      </c>
      <c r="C8" s="150">
        <v>1204</v>
      </c>
      <c r="D8" s="150">
        <v>1204</v>
      </c>
      <c r="E8" s="150">
        <v>1013</v>
      </c>
      <c r="F8" s="243">
        <f t="shared" si="0"/>
        <v>0.841362126245847</v>
      </c>
      <c r="G8" s="244">
        <v>-0.11062335381914</v>
      </c>
    </row>
    <row r="9" ht="21" customHeight="1" spans="1:7">
      <c r="A9" s="241">
        <v>10107</v>
      </c>
      <c r="B9" s="13" t="s">
        <v>14</v>
      </c>
      <c r="C9" s="150">
        <v>900</v>
      </c>
      <c r="D9" s="150">
        <v>900</v>
      </c>
      <c r="E9" s="150">
        <v>540</v>
      </c>
      <c r="F9" s="243">
        <f t="shared" si="0"/>
        <v>0.6</v>
      </c>
      <c r="G9" s="244">
        <v>-0.0657439446366782</v>
      </c>
    </row>
    <row r="10" ht="21" customHeight="1" spans="1:7">
      <c r="A10" s="241">
        <v>10109</v>
      </c>
      <c r="B10" s="13" t="s">
        <v>15</v>
      </c>
      <c r="C10" s="150">
        <v>2600</v>
      </c>
      <c r="D10" s="150">
        <v>2600</v>
      </c>
      <c r="E10" s="150">
        <v>1967</v>
      </c>
      <c r="F10" s="243">
        <f t="shared" si="0"/>
        <v>0.756538461538461</v>
      </c>
      <c r="G10" s="244">
        <v>-0.136902150065818</v>
      </c>
    </row>
    <row r="11" ht="21" customHeight="1" spans="1:7">
      <c r="A11" s="241">
        <v>10110</v>
      </c>
      <c r="B11" s="13" t="s">
        <v>16</v>
      </c>
      <c r="C11" s="150">
        <v>2900</v>
      </c>
      <c r="D11" s="150">
        <v>2900</v>
      </c>
      <c r="E11" s="150">
        <v>2816</v>
      </c>
      <c r="F11" s="243">
        <f t="shared" si="0"/>
        <v>0.971034482758621</v>
      </c>
      <c r="G11" s="244">
        <v>-0.341902313624679</v>
      </c>
    </row>
    <row r="12" ht="21" customHeight="1" spans="1:7">
      <c r="A12" s="241">
        <v>10111</v>
      </c>
      <c r="B12" s="13" t="s">
        <v>17</v>
      </c>
      <c r="C12" s="150">
        <v>900</v>
      </c>
      <c r="D12" s="150">
        <v>900</v>
      </c>
      <c r="E12" s="150">
        <v>1857</v>
      </c>
      <c r="F12" s="243">
        <f t="shared" si="0"/>
        <v>2.06333333333333</v>
      </c>
      <c r="G12" s="244">
        <v>1.31835205992509</v>
      </c>
    </row>
    <row r="13" ht="21" customHeight="1" spans="1:7">
      <c r="A13" s="241">
        <v>10112</v>
      </c>
      <c r="B13" s="13" t="s">
        <v>18</v>
      </c>
      <c r="C13" s="150">
        <v>1540</v>
      </c>
      <c r="D13" s="150">
        <v>1540</v>
      </c>
      <c r="E13" s="150">
        <v>1879</v>
      </c>
      <c r="F13" s="243">
        <f t="shared" si="0"/>
        <v>1.22012987012987</v>
      </c>
      <c r="G13" s="244">
        <v>-0.16340160284951</v>
      </c>
    </row>
    <row r="14" ht="21" customHeight="1" spans="1:7">
      <c r="A14" s="241">
        <v>10113</v>
      </c>
      <c r="B14" s="13" t="s">
        <v>19</v>
      </c>
      <c r="C14" s="150">
        <v>18800</v>
      </c>
      <c r="D14" s="150">
        <v>18800</v>
      </c>
      <c r="E14" s="150">
        <v>14894</v>
      </c>
      <c r="F14" s="243">
        <f t="shared" si="0"/>
        <v>0.792234042553192</v>
      </c>
      <c r="G14" s="244">
        <v>0.158525202240199</v>
      </c>
    </row>
    <row r="15" ht="21" customHeight="1" spans="1:7">
      <c r="A15" s="241">
        <v>10114</v>
      </c>
      <c r="B15" s="13" t="s">
        <v>20</v>
      </c>
      <c r="C15" s="150">
        <v>2600</v>
      </c>
      <c r="D15" s="150">
        <v>2600</v>
      </c>
      <c r="E15" s="150">
        <v>2951</v>
      </c>
      <c r="F15" s="243">
        <f t="shared" si="0"/>
        <v>1.135</v>
      </c>
      <c r="G15" s="244">
        <v>0.257349808265871</v>
      </c>
    </row>
    <row r="16" ht="21" customHeight="1" spans="1:7">
      <c r="A16" s="241">
        <v>10118</v>
      </c>
      <c r="B16" s="13" t="s">
        <v>21</v>
      </c>
      <c r="C16" s="150">
        <v>12000</v>
      </c>
      <c r="D16" s="150">
        <v>12000</v>
      </c>
      <c r="E16" s="150">
        <v>11924</v>
      </c>
      <c r="F16" s="243">
        <f t="shared" si="0"/>
        <v>0.993666666666667</v>
      </c>
      <c r="G16" s="244">
        <v>-0.257580474441193</v>
      </c>
    </row>
    <row r="17" ht="21" customHeight="1" spans="1:7">
      <c r="A17" s="241">
        <v>10119</v>
      </c>
      <c r="B17" s="13" t="s">
        <v>22</v>
      </c>
      <c r="C17" s="150">
        <v>11000</v>
      </c>
      <c r="D17" s="150">
        <v>11000</v>
      </c>
      <c r="E17" s="150">
        <v>7989</v>
      </c>
      <c r="F17" s="243">
        <f t="shared" si="0"/>
        <v>0.726272727272727</v>
      </c>
      <c r="G17" s="244">
        <v>-0.15307961412064</v>
      </c>
    </row>
    <row r="18" ht="21" customHeight="1" spans="1:7">
      <c r="A18" s="241">
        <v>10121</v>
      </c>
      <c r="B18" s="13" t="s">
        <v>23</v>
      </c>
      <c r="C18" s="150">
        <v>56</v>
      </c>
      <c r="D18" s="150">
        <v>56</v>
      </c>
      <c r="E18" s="150">
        <v>86</v>
      </c>
      <c r="F18" s="243">
        <f t="shared" si="0"/>
        <v>1.53571428571429</v>
      </c>
      <c r="G18" s="244">
        <v>0.036144578313253</v>
      </c>
    </row>
    <row r="19" ht="21" customHeight="1" spans="1:7">
      <c r="A19" s="241">
        <v>10199</v>
      </c>
      <c r="B19" s="13" t="s">
        <v>24</v>
      </c>
      <c r="C19" s="150"/>
      <c r="D19" s="150"/>
      <c r="E19" s="150">
        <v>5</v>
      </c>
      <c r="F19" s="243"/>
      <c r="G19" s="244"/>
    </row>
    <row r="20" ht="21" customHeight="1" spans="1:7">
      <c r="A20" s="241">
        <v>103</v>
      </c>
      <c r="B20" s="242" t="s">
        <v>25</v>
      </c>
      <c r="C20" s="150">
        <f>SUM(C21:C28)</f>
        <v>35690</v>
      </c>
      <c r="D20" s="150">
        <f>SUM(D21:D28)</f>
        <v>35690</v>
      </c>
      <c r="E20" s="150">
        <f>SUM(E21:E28)</f>
        <v>42856</v>
      </c>
      <c r="F20" s="243">
        <f t="shared" si="0"/>
        <v>1.20078453348277</v>
      </c>
      <c r="G20" s="244">
        <v>0.267254125022178</v>
      </c>
    </row>
    <row r="21" ht="21" customHeight="1" spans="1:7">
      <c r="A21" s="241">
        <v>10302</v>
      </c>
      <c r="B21" s="13" t="s">
        <v>26</v>
      </c>
      <c r="C21" s="150">
        <v>2535</v>
      </c>
      <c r="D21" s="150">
        <v>2535</v>
      </c>
      <c r="E21" s="150">
        <v>3167</v>
      </c>
      <c r="F21" s="243">
        <f t="shared" si="0"/>
        <v>1.24930966469428</v>
      </c>
      <c r="G21" s="244">
        <v>-0.0306091215182124</v>
      </c>
    </row>
    <row r="22" ht="21" customHeight="1" spans="1:7">
      <c r="A22" s="241">
        <v>10304</v>
      </c>
      <c r="B22" s="13" t="s">
        <v>27</v>
      </c>
      <c r="C22" s="150">
        <v>1630</v>
      </c>
      <c r="D22" s="150">
        <v>1630</v>
      </c>
      <c r="E22" s="150">
        <v>3998</v>
      </c>
      <c r="F22" s="243">
        <f t="shared" si="0"/>
        <v>2.45276073619632</v>
      </c>
      <c r="G22" s="244">
        <v>0.455935906773489</v>
      </c>
    </row>
    <row r="23" ht="21" customHeight="1" spans="1:7">
      <c r="A23" s="241">
        <v>10305</v>
      </c>
      <c r="B23" s="13" t="s">
        <v>28</v>
      </c>
      <c r="C23" s="150">
        <v>11165</v>
      </c>
      <c r="D23" s="150">
        <v>11165</v>
      </c>
      <c r="E23" s="150">
        <v>12260</v>
      </c>
      <c r="F23" s="243">
        <f t="shared" si="0"/>
        <v>1.09807433945365</v>
      </c>
      <c r="G23" s="244">
        <v>0.00838953775291995</v>
      </c>
    </row>
    <row r="24" ht="21" customHeight="1" spans="1:7">
      <c r="A24" s="241">
        <v>10306</v>
      </c>
      <c r="B24" s="13" t="s">
        <v>29</v>
      </c>
      <c r="E24" s="150">
        <v>0</v>
      </c>
      <c r="F24" s="243"/>
      <c r="G24" s="244"/>
    </row>
    <row r="25" ht="21" customHeight="1" spans="1:7">
      <c r="A25" s="241">
        <v>10307</v>
      </c>
      <c r="B25" s="13" t="s">
        <v>30</v>
      </c>
      <c r="C25" s="150">
        <v>18842</v>
      </c>
      <c r="D25" s="150">
        <v>18842</v>
      </c>
      <c r="E25" s="150">
        <v>19036</v>
      </c>
      <c r="F25" s="243">
        <f>E25/D25</f>
        <v>1.01029614690585</v>
      </c>
      <c r="G25" s="244">
        <v>0.497011638880151</v>
      </c>
    </row>
    <row r="26" ht="21" customHeight="1" spans="1:7">
      <c r="A26" s="241">
        <v>10308</v>
      </c>
      <c r="B26" s="245" t="s">
        <v>31</v>
      </c>
      <c r="C26" s="150">
        <v>200</v>
      </c>
      <c r="D26" s="150">
        <v>200</v>
      </c>
      <c r="E26" s="150">
        <v>142</v>
      </c>
      <c r="F26" s="243">
        <f t="shared" si="0"/>
        <v>0.71</v>
      </c>
      <c r="G26" s="244">
        <v>-0.134146341463415</v>
      </c>
    </row>
    <row r="27" ht="21" customHeight="1" spans="1:7">
      <c r="A27" s="241">
        <v>10309</v>
      </c>
      <c r="B27" s="13" t="s">
        <v>32</v>
      </c>
      <c r="C27" s="150">
        <v>1318</v>
      </c>
      <c r="D27" s="150">
        <v>1318</v>
      </c>
      <c r="E27" s="150">
        <v>428</v>
      </c>
      <c r="F27" s="243">
        <f t="shared" si="0"/>
        <v>0.324734446130501</v>
      </c>
      <c r="G27" s="244">
        <v>-0.292561983471074</v>
      </c>
    </row>
    <row r="28" ht="21" customHeight="1" spans="1:7">
      <c r="A28" s="241">
        <v>10399</v>
      </c>
      <c r="B28" s="13" t="s">
        <v>33</v>
      </c>
      <c r="C28" s="150"/>
      <c r="D28" s="150"/>
      <c r="E28" s="150">
        <v>3825</v>
      </c>
      <c r="F28" s="243"/>
      <c r="G28" s="244">
        <v>0.769195189639223</v>
      </c>
    </row>
    <row r="29" ht="21" customHeight="1" spans="1:7">
      <c r="A29" s="241"/>
      <c r="B29" s="7" t="s">
        <v>34</v>
      </c>
      <c r="C29" s="144">
        <f>C5+C20</f>
        <v>112390</v>
      </c>
      <c r="D29" s="144">
        <f>D5+D20</f>
        <v>112390</v>
      </c>
      <c r="E29" s="144">
        <f>E5+E20</f>
        <v>105259</v>
      </c>
      <c r="F29" s="243">
        <f t="shared" si="0"/>
        <v>0.936551294599164</v>
      </c>
      <c r="G29" s="244">
        <v>0.00217078767221102</v>
      </c>
    </row>
    <row r="30" ht="21" customHeight="1" spans="1:7">
      <c r="A30" s="241"/>
      <c r="B30" s="7" t="s">
        <v>35</v>
      </c>
      <c r="C30" s="150">
        <f>SUM(C31:C33)</f>
        <v>381291</v>
      </c>
      <c r="D30" s="150">
        <f>SUM(D31:D33)</f>
        <v>381291</v>
      </c>
      <c r="E30" s="150">
        <f>SUM(E31:E33)</f>
        <v>358696</v>
      </c>
      <c r="F30" s="243">
        <f t="shared" ref="F30:F38" si="1">E30/D30</f>
        <v>0.940740799022269</v>
      </c>
      <c r="G30" s="244">
        <v>-0.200005352686268</v>
      </c>
    </row>
    <row r="31" ht="21" customHeight="1" spans="1:7">
      <c r="A31" s="241"/>
      <c r="B31" s="9" t="s">
        <v>36</v>
      </c>
      <c r="C31" s="150">
        <v>8694</v>
      </c>
      <c r="D31" s="150">
        <v>8694</v>
      </c>
      <c r="E31" s="150">
        <v>8765</v>
      </c>
      <c r="F31" s="243">
        <f t="shared" si="1"/>
        <v>1.00816655164481</v>
      </c>
      <c r="G31" s="244">
        <v>0</v>
      </c>
    </row>
    <row r="32" ht="21" customHeight="1" spans="1:7">
      <c r="A32" s="241"/>
      <c r="B32" s="9" t="s">
        <v>37</v>
      </c>
      <c r="C32" s="150">
        <v>346747</v>
      </c>
      <c r="D32" s="150">
        <v>346747</v>
      </c>
      <c r="E32" s="150">
        <v>328353</v>
      </c>
      <c r="F32" s="243">
        <f t="shared" si="1"/>
        <v>0.946952677312277</v>
      </c>
      <c r="G32" s="244">
        <v>-0.199552914102952</v>
      </c>
    </row>
    <row r="33" ht="21" customHeight="1" spans="1:7">
      <c r="A33" s="241"/>
      <c r="B33" s="9" t="s">
        <v>38</v>
      </c>
      <c r="C33" s="150">
        <v>25850</v>
      </c>
      <c r="D33" s="150">
        <v>25850</v>
      </c>
      <c r="E33" s="150">
        <v>21578</v>
      </c>
      <c r="F33" s="243">
        <f t="shared" si="1"/>
        <v>0.834738878143133</v>
      </c>
      <c r="G33" s="244">
        <v>-0.265954551639679</v>
      </c>
    </row>
    <row r="34" ht="21" customHeight="1" spans="1:7">
      <c r="A34" s="241"/>
      <c r="B34" s="7" t="s">
        <v>39</v>
      </c>
      <c r="C34" s="144">
        <v>10391</v>
      </c>
      <c r="D34" s="144">
        <v>68733</v>
      </c>
      <c r="E34" s="144">
        <v>68733</v>
      </c>
      <c r="F34" s="243">
        <f t="shared" si="1"/>
        <v>1</v>
      </c>
      <c r="G34" s="244">
        <v>6.14331739763043</v>
      </c>
    </row>
    <row r="35" ht="21" customHeight="1" spans="1:7">
      <c r="A35" s="182"/>
      <c r="B35" s="7" t="s">
        <v>40</v>
      </c>
      <c r="C35" s="144">
        <v>60600</v>
      </c>
      <c r="D35" s="144">
        <v>60600</v>
      </c>
      <c r="E35" s="144">
        <v>65026</v>
      </c>
      <c r="F35" s="243">
        <f t="shared" si="1"/>
        <v>1.07303630363036</v>
      </c>
      <c r="G35" s="244">
        <v>-0.31774926293922</v>
      </c>
    </row>
    <row r="36" ht="21" customHeight="1" spans="1:7">
      <c r="A36" s="182"/>
      <c r="B36" s="7" t="s">
        <v>41</v>
      </c>
      <c r="C36" s="144"/>
      <c r="D36" s="144">
        <v>56300</v>
      </c>
      <c r="E36" s="144">
        <v>56300</v>
      </c>
      <c r="F36" s="243">
        <f t="shared" si="1"/>
        <v>1</v>
      </c>
      <c r="G36" s="244">
        <v>0.0560078028285254</v>
      </c>
    </row>
    <row r="37" ht="21" customHeight="1" spans="1:7">
      <c r="A37" s="182"/>
      <c r="B37" s="7" t="s">
        <v>42</v>
      </c>
      <c r="C37" s="144">
        <v>92</v>
      </c>
      <c r="D37" s="144">
        <v>92</v>
      </c>
      <c r="E37" s="144">
        <v>92</v>
      </c>
      <c r="F37" s="243">
        <f t="shared" si="1"/>
        <v>1</v>
      </c>
      <c r="G37" s="244">
        <v>-0.970465489566613</v>
      </c>
    </row>
    <row r="38" ht="21" customHeight="1" spans="1:7">
      <c r="A38" s="182"/>
      <c r="B38" s="5" t="s">
        <v>43</v>
      </c>
      <c r="C38" s="150">
        <f>C29+C30+C34+C35+C36+C37</f>
        <v>564764</v>
      </c>
      <c r="D38" s="150">
        <f>D29+D30+D34+D35+D36+D37</f>
        <v>679406</v>
      </c>
      <c r="E38" s="150">
        <f>E29+E30+E34+E35+E36+E37</f>
        <v>654106</v>
      </c>
      <c r="F38" s="243">
        <f t="shared" si="1"/>
        <v>0.962761588799628</v>
      </c>
      <c r="G38" s="244">
        <v>-0.0848669354725883</v>
      </c>
    </row>
    <row r="39" ht="27" customHeight="1" spans="1:7">
      <c r="A39" s="246" t="s">
        <v>44</v>
      </c>
      <c r="B39" s="246"/>
      <c r="C39" s="246"/>
      <c r="D39" s="246"/>
      <c r="E39" s="246"/>
      <c r="F39" s="246"/>
      <c r="G39" s="246"/>
    </row>
  </sheetData>
  <mergeCells count="2">
    <mergeCell ref="A2:G2"/>
    <mergeCell ref="A39:G39"/>
  </mergeCells>
  <printOptions horizontalCentered="1"/>
  <pageMargins left="0.786805555555556" right="0.786805555555556" top="0.786805555555556" bottom="0.786805555555556" header="0.5" footer="0.5"/>
  <pageSetup paperSize="9" fitToHeight="0" orientation="landscape" horizontalDpi="600"/>
  <headerFooter>
    <oddFooter>&amp;C&amp;P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39"/>
  <sheetViews>
    <sheetView zoomScale="55" zoomScaleNormal="55" zoomScaleSheetLayoutView="75" workbookViewId="0">
      <selection activeCell="J33" sqref="J33"/>
    </sheetView>
  </sheetViews>
  <sheetFormatPr defaultColWidth="9" defaultRowHeight="27" customHeight="1"/>
  <cols>
    <col min="1" max="1" width="20.9" style="111" customWidth="1"/>
    <col min="2" max="2" width="87.9583333333333" style="111" customWidth="1"/>
    <col min="3" max="3" width="28.8583333333333" style="111" customWidth="1"/>
    <col min="4" max="6" width="20.9" style="112" customWidth="1"/>
    <col min="7" max="7" width="23.6333333333333" style="112" customWidth="1"/>
    <col min="8" max="8" width="20.9" style="111" customWidth="1"/>
    <col min="9" max="9" width="19.3083333333333" style="111" customWidth="1"/>
    <col min="10" max="16384" width="9" style="109"/>
  </cols>
  <sheetData>
    <row r="1" s="109" customFormat="1" customHeight="1" spans="1:9">
      <c r="A1" s="111" t="s">
        <v>1341</v>
      </c>
      <c r="B1" s="111"/>
      <c r="C1" s="111"/>
      <c r="D1" s="112"/>
      <c r="E1" s="112"/>
      <c r="F1" s="112"/>
      <c r="G1" s="112"/>
      <c r="H1" s="111"/>
      <c r="I1" s="111"/>
    </row>
    <row r="2" s="109" customFormat="1" customHeight="1" spans="1:9">
      <c r="A2" s="113" t="s">
        <v>1342</v>
      </c>
      <c r="B2" s="113"/>
      <c r="C2" s="113"/>
      <c r="D2" s="113"/>
      <c r="E2" s="113"/>
      <c r="F2" s="113"/>
      <c r="G2" s="113"/>
      <c r="H2" s="111"/>
      <c r="I2" s="111"/>
    </row>
    <row r="3" s="109" customFormat="1" customHeight="1" spans="1:9">
      <c r="A3" s="111"/>
      <c r="B3" s="111"/>
      <c r="C3" s="114"/>
      <c r="D3" s="112"/>
      <c r="E3" s="112"/>
      <c r="F3" s="112"/>
      <c r="G3" s="112" t="s">
        <v>2</v>
      </c>
      <c r="H3" s="111"/>
      <c r="I3" s="111"/>
    </row>
    <row r="4" s="109" customFormat="1" customHeight="1" spans="1:9">
      <c r="A4" s="115" t="s">
        <v>3</v>
      </c>
      <c r="B4" s="116" t="s">
        <v>4</v>
      </c>
      <c r="C4" s="117" t="s">
        <v>5</v>
      </c>
      <c r="D4" s="117" t="s">
        <v>6</v>
      </c>
      <c r="E4" s="117" t="s">
        <v>7</v>
      </c>
      <c r="F4" s="118" t="s">
        <v>8</v>
      </c>
      <c r="G4" s="118" t="s">
        <v>9</v>
      </c>
      <c r="H4" s="111"/>
      <c r="I4" s="111"/>
    </row>
    <row r="5" s="109" customFormat="1" customHeight="1" spans="1:9">
      <c r="A5" s="119">
        <v>205</v>
      </c>
      <c r="B5" s="120" t="s">
        <v>314</v>
      </c>
      <c r="C5" s="121"/>
      <c r="D5" s="122"/>
      <c r="E5" s="123">
        <f>E6</f>
        <v>0</v>
      </c>
      <c r="F5" s="124"/>
      <c r="G5" s="124"/>
      <c r="H5" s="111"/>
      <c r="I5" s="111"/>
    </row>
    <row r="6" s="109" customFormat="1" customHeight="1" spans="1:9">
      <c r="A6" s="119">
        <v>20598</v>
      </c>
      <c r="B6" s="120" t="s">
        <v>1343</v>
      </c>
      <c r="C6" s="121"/>
      <c r="D6" s="122"/>
      <c r="E6" s="123">
        <f>SUM(E7:E11)</f>
        <v>0</v>
      </c>
      <c r="F6" s="124"/>
      <c r="G6" s="124"/>
      <c r="H6" s="111"/>
      <c r="I6" s="111"/>
    </row>
    <row r="7" s="109" customFormat="1" customHeight="1" spans="1:9">
      <c r="A7" s="119">
        <v>2059801</v>
      </c>
      <c r="B7" s="119" t="s">
        <v>1344</v>
      </c>
      <c r="C7" s="121"/>
      <c r="D7" s="122"/>
      <c r="E7" s="123"/>
      <c r="F7" s="124"/>
      <c r="G7" s="124"/>
      <c r="H7" s="111"/>
      <c r="I7" s="111"/>
    </row>
    <row r="8" s="109" customFormat="1" customHeight="1" spans="1:9">
      <c r="A8" s="119">
        <v>2059802</v>
      </c>
      <c r="B8" s="119" t="s">
        <v>322</v>
      </c>
      <c r="C8" s="121"/>
      <c r="D8" s="122"/>
      <c r="E8" s="123"/>
      <c r="F8" s="124"/>
      <c r="G8" s="124"/>
      <c r="H8" s="111"/>
      <c r="I8" s="111"/>
    </row>
    <row r="9" s="109" customFormat="1" customHeight="1" spans="1:9">
      <c r="A9" s="119">
        <v>2059803</v>
      </c>
      <c r="B9" s="119" t="s">
        <v>1345</v>
      </c>
      <c r="C9" s="121"/>
      <c r="D9" s="122"/>
      <c r="E9" s="123"/>
      <c r="F9" s="124"/>
      <c r="G9" s="124"/>
      <c r="H9" s="111"/>
      <c r="I9" s="111"/>
    </row>
    <row r="10" s="109" customFormat="1" customHeight="1" spans="1:9">
      <c r="A10" s="119">
        <v>2059804</v>
      </c>
      <c r="B10" s="119" t="s">
        <v>1346</v>
      </c>
      <c r="C10" s="121"/>
      <c r="D10" s="122"/>
      <c r="E10" s="123"/>
      <c r="F10" s="124"/>
      <c r="G10" s="124"/>
      <c r="H10" s="111"/>
      <c r="I10" s="111"/>
    </row>
    <row r="11" s="109" customFormat="1" customHeight="1" spans="1:9">
      <c r="A11" s="119">
        <v>2059899</v>
      </c>
      <c r="B11" s="119" t="s">
        <v>1347</v>
      </c>
      <c r="C11" s="121"/>
      <c r="D11" s="122"/>
      <c r="E11" s="123"/>
      <c r="F11" s="124"/>
      <c r="G11" s="124"/>
      <c r="H11" s="111"/>
      <c r="I11" s="111"/>
    </row>
    <row r="12" s="109" customFormat="1" customHeight="1" spans="1:9">
      <c r="A12" s="119">
        <v>206</v>
      </c>
      <c r="B12" s="125" t="s">
        <v>363</v>
      </c>
      <c r="C12" s="121"/>
      <c r="D12" s="122"/>
      <c r="E12" s="123">
        <f>E13+E20</f>
        <v>0</v>
      </c>
      <c r="F12" s="124"/>
      <c r="G12" s="124"/>
      <c r="H12" s="111"/>
      <c r="I12" s="111"/>
    </row>
    <row r="13" s="109" customFormat="1" customHeight="1" spans="1:9">
      <c r="A13" s="119">
        <v>20610</v>
      </c>
      <c r="B13" s="125" t="s">
        <v>1348</v>
      </c>
      <c r="C13" s="121"/>
      <c r="D13" s="122"/>
      <c r="E13" s="123">
        <f>SUM(E14:E19)</f>
        <v>0</v>
      </c>
      <c r="F13" s="124"/>
      <c r="G13" s="124"/>
      <c r="H13" s="111"/>
      <c r="I13" s="111"/>
    </row>
    <row r="14" s="109" customFormat="1" customHeight="1" spans="1:9">
      <c r="A14" s="119">
        <v>2061001</v>
      </c>
      <c r="B14" s="126" t="s">
        <v>1349</v>
      </c>
      <c r="C14" s="121"/>
      <c r="D14" s="122"/>
      <c r="E14" s="123"/>
      <c r="F14" s="124"/>
      <c r="G14" s="124"/>
      <c r="H14" s="111"/>
      <c r="I14" s="111"/>
    </row>
    <row r="15" s="109" customFormat="1" customHeight="1" spans="1:9">
      <c r="A15" s="119">
        <v>2061002</v>
      </c>
      <c r="B15" s="126" t="s">
        <v>1350</v>
      </c>
      <c r="C15" s="121"/>
      <c r="D15" s="122"/>
      <c r="E15" s="123"/>
      <c r="F15" s="124"/>
      <c r="G15" s="124"/>
      <c r="H15" s="111"/>
      <c r="I15" s="111"/>
    </row>
    <row r="16" s="109" customFormat="1" customHeight="1" spans="1:9">
      <c r="A16" s="119">
        <v>2061003</v>
      </c>
      <c r="B16" s="126" t="s">
        <v>1351</v>
      </c>
      <c r="C16" s="121"/>
      <c r="D16" s="122"/>
      <c r="E16" s="123"/>
      <c r="F16" s="124"/>
      <c r="G16" s="124"/>
      <c r="H16" s="111"/>
      <c r="I16" s="111"/>
    </row>
    <row r="17" s="109" customFormat="1" customHeight="1" spans="1:9">
      <c r="A17" s="119">
        <v>2061004</v>
      </c>
      <c r="B17" s="126" t="s">
        <v>1352</v>
      </c>
      <c r="C17" s="121"/>
      <c r="D17" s="122"/>
      <c r="E17" s="123"/>
      <c r="F17" s="124"/>
      <c r="G17" s="124"/>
      <c r="H17" s="111"/>
      <c r="I17" s="111"/>
    </row>
    <row r="18" s="109" customFormat="1" customHeight="1" spans="1:9">
      <c r="A18" s="119">
        <v>2061005</v>
      </c>
      <c r="B18" s="126" t="s">
        <v>1353</v>
      </c>
      <c r="C18" s="121"/>
      <c r="D18" s="122"/>
      <c r="E18" s="123"/>
      <c r="F18" s="124"/>
      <c r="G18" s="124"/>
      <c r="H18" s="111"/>
      <c r="I18" s="111"/>
    </row>
    <row r="19" s="109" customFormat="1" customHeight="1" spans="1:9">
      <c r="A19" s="119">
        <v>2061099</v>
      </c>
      <c r="B19" s="126" t="s">
        <v>1354</v>
      </c>
      <c r="C19" s="121"/>
      <c r="D19" s="122"/>
      <c r="E19" s="123"/>
      <c r="F19" s="124"/>
      <c r="G19" s="124"/>
      <c r="H19" s="111"/>
      <c r="I19" s="111"/>
    </row>
    <row r="20" s="109" customFormat="1" customHeight="1" spans="1:9">
      <c r="A20" s="119">
        <v>20698</v>
      </c>
      <c r="B20" s="125" t="s">
        <v>1343</v>
      </c>
      <c r="C20" s="121"/>
      <c r="D20" s="122"/>
      <c r="E20" s="123">
        <f>SUM(E21:E26)</f>
        <v>0</v>
      </c>
      <c r="F20" s="124"/>
      <c r="G20" s="124"/>
      <c r="H20" s="111"/>
      <c r="I20" s="111"/>
    </row>
    <row r="21" s="109" customFormat="1" customHeight="1" spans="1:9">
      <c r="A21" s="119">
        <v>2069801</v>
      </c>
      <c r="B21" s="126" t="s">
        <v>1355</v>
      </c>
      <c r="C21" s="121"/>
      <c r="D21" s="122"/>
      <c r="E21" s="123"/>
      <c r="F21" s="124"/>
      <c r="G21" s="124"/>
      <c r="H21" s="111"/>
      <c r="I21" s="111"/>
    </row>
    <row r="22" s="109" customFormat="1" customHeight="1" spans="1:9">
      <c r="A22" s="119">
        <v>2069802</v>
      </c>
      <c r="B22" s="126" t="s">
        <v>1356</v>
      </c>
      <c r="C22" s="121"/>
      <c r="D22" s="122"/>
      <c r="E22" s="123"/>
      <c r="F22" s="124"/>
      <c r="G22" s="124"/>
      <c r="H22" s="111"/>
      <c r="I22" s="111"/>
    </row>
    <row r="23" s="109" customFormat="1" customHeight="1" spans="1:9">
      <c r="A23" s="119">
        <v>2069803</v>
      </c>
      <c r="B23" s="126" t="s">
        <v>1357</v>
      </c>
      <c r="C23" s="121"/>
      <c r="D23" s="122"/>
      <c r="E23" s="123"/>
      <c r="F23" s="124"/>
      <c r="G23" s="124"/>
      <c r="H23" s="111"/>
      <c r="I23" s="111"/>
    </row>
    <row r="24" s="109" customFormat="1" customHeight="1" spans="1:9">
      <c r="A24" s="119">
        <v>2069804</v>
      </c>
      <c r="B24" s="126" t="s">
        <v>1358</v>
      </c>
      <c r="C24" s="121"/>
      <c r="D24" s="122"/>
      <c r="E24" s="123"/>
      <c r="F24" s="124"/>
      <c r="G24" s="124"/>
      <c r="H24" s="111"/>
      <c r="I24" s="111"/>
    </row>
    <row r="25" s="109" customFormat="1" customHeight="1" spans="1:9">
      <c r="A25" s="119">
        <v>2069805</v>
      </c>
      <c r="B25" s="126" t="s">
        <v>1359</v>
      </c>
      <c r="C25" s="121"/>
      <c r="D25" s="122"/>
      <c r="E25" s="123"/>
      <c r="F25" s="124"/>
      <c r="G25" s="124"/>
      <c r="H25" s="111"/>
      <c r="I25" s="111"/>
    </row>
    <row r="26" s="109" customFormat="1" customHeight="1" spans="1:9">
      <c r="A26" s="119">
        <v>2069899</v>
      </c>
      <c r="B26" s="126" t="s">
        <v>1360</v>
      </c>
      <c r="C26" s="121"/>
      <c r="D26" s="122"/>
      <c r="E26" s="123"/>
      <c r="F26" s="124"/>
      <c r="G26" s="124"/>
      <c r="H26" s="111"/>
      <c r="I26" s="111"/>
    </row>
    <row r="27" s="109" customFormat="1" customHeight="1" spans="1:9">
      <c r="A27" s="119">
        <v>207</v>
      </c>
      <c r="B27" s="125" t="s">
        <v>412</v>
      </c>
      <c r="C27" s="123">
        <f>SUM(C28,C34,C40)</f>
        <v>0</v>
      </c>
      <c r="D27" s="123">
        <f>SUM(D28,D34,D40)</f>
        <v>0</v>
      </c>
      <c r="E27" s="123">
        <f>SUM(E28,E34,E40)</f>
        <v>2</v>
      </c>
      <c r="F27" s="124"/>
      <c r="G27" s="124">
        <v>-0.947368421052632</v>
      </c>
      <c r="H27" s="111"/>
      <c r="I27" s="111"/>
    </row>
    <row r="28" s="109" customFormat="1" customHeight="1" spans="1:9">
      <c r="A28" s="119">
        <v>20707</v>
      </c>
      <c r="B28" s="125" t="s">
        <v>1361</v>
      </c>
      <c r="C28" s="123">
        <f>SUM(C29:C33)</f>
        <v>0</v>
      </c>
      <c r="D28" s="123">
        <f>SUM(D29:D33)</f>
        <v>0</v>
      </c>
      <c r="E28" s="123">
        <f>SUM(E29:E33)</f>
        <v>2</v>
      </c>
      <c r="F28" s="124"/>
      <c r="G28" s="124"/>
      <c r="H28" s="111"/>
      <c r="I28" s="111"/>
    </row>
    <row r="29" s="109" customFormat="1" customHeight="1" spans="1:9">
      <c r="A29" s="119">
        <v>2070701</v>
      </c>
      <c r="B29" s="126" t="s">
        <v>1362</v>
      </c>
      <c r="C29" s="121"/>
      <c r="D29" s="122"/>
      <c r="E29" s="123"/>
      <c r="F29" s="124"/>
      <c r="G29" s="124"/>
      <c r="H29" s="111"/>
      <c r="I29" s="111"/>
    </row>
    <row r="30" s="109" customFormat="1" customHeight="1" spans="1:9">
      <c r="A30" s="119">
        <v>2070702</v>
      </c>
      <c r="B30" s="126" t="s">
        <v>1363</v>
      </c>
      <c r="C30" s="121"/>
      <c r="D30" s="122"/>
      <c r="E30" s="123"/>
      <c r="F30" s="124"/>
      <c r="G30" s="124"/>
      <c r="H30" s="111"/>
      <c r="I30" s="111"/>
    </row>
    <row r="31" s="109" customFormat="1" customHeight="1" spans="1:9">
      <c r="A31" s="119">
        <v>2070703</v>
      </c>
      <c r="B31" s="126" t="s">
        <v>1364</v>
      </c>
      <c r="C31" s="121"/>
      <c r="D31" s="122"/>
      <c r="E31" s="123"/>
      <c r="F31" s="124"/>
      <c r="G31" s="124"/>
      <c r="H31" s="111"/>
      <c r="I31" s="111"/>
    </row>
    <row r="32" s="109" customFormat="1" customHeight="1" spans="1:9">
      <c r="A32" s="119">
        <v>2070704</v>
      </c>
      <c r="B32" s="126" t="s">
        <v>1365</v>
      </c>
      <c r="C32" s="121"/>
      <c r="D32" s="122"/>
      <c r="E32" s="123"/>
      <c r="F32" s="124"/>
      <c r="G32" s="124"/>
      <c r="H32" s="111"/>
      <c r="I32" s="111"/>
    </row>
    <row r="33" s="109" customFormat="1" customHeight="1" spans="1:9">
      <c r="A33" s="119">
        <v>2070799</v>
      </c>
      <c r="B33" s="126" t="s">
        <v>1366</v>
      </c>
      <c r="C33" s="121"/>
      <c r="D33" s="122"/>
      <c r="E33" s="123">
        <v>2</v>
      </c>
      <c r="F33" s="124"/>
      <c r="G33" s="124">
        <v>-0.947368421052632</v>
      </c>
      <c r="H33" s="111"/>
      <c r="I33" s="111"/>
    </row>
    <row r="34" s="109" customFormat="1" customHeight="1" spans="1:9">
      <c r="A34" s="119">
        <v>20709</v>
      </c>
      <c r="B34" s="125" t="s">
        <v>1367</v>
      </c>
      <c r="C34" s="123">
        <f>SUM(C35:C39)</f>
        <v>0</v>
      </c>
      <c r="D34" s="123">
        <f>SUM(D35:D39)</f>
        <v>0</v>
      </c>
      <c r="E34" s="123">
        <f>SUM(E35:E39)</f>
        <v>0</v>
      </c>
      <c r="F34" s="124"/>
      <c r="G34" s="124"/>
      <c r="H34" s="111"/>
      <c r="I34" s="111"/>
    </row>
    <row r="35" s="109" customFormat="1" customHeight="1" spans="1:9">
      <c r="A35" s="119">
        <v>2070901</v>
      </c>
      <c r="B35" s="126" t="s">
        <v>1368</v>
      </c>
      <c r="C35" s="121"/>
      <c r="D35" s="127"/>
      <c r="E35" s="123"/>
      <c r="F35" s="124"/>
      <c r="G35" s="124"/>
      <c r="H35" s="111"/>
      <c r="I35" s="111"/>
    </row>
    <row r="36" s="109" customFormat="1" customHeight="1" spans="1:9">
      <c r="A36" s="119">
        <v>2070902</v>
      </c>
      <c r="B36" s="126" t="s">
        <v>1369</v>
      </c>
      <c r="C36" s="121"/>
      <c r="D36" s="127"/>
      <c r="E36" s="123"/>
      <c r="F36" s="124"/>
      <c r="G36" s="124"/>
      <c r="H36" s="111"/>
      <c r="I36" s="111"/>
    </row>
    <row r="37" s="109" customFormat="1" customHeight="1" spans="1:9">
      <c r="A37" s="119">
        <v>2070903</v>
      </c>
      <c r="B37" s="126" t="s">
        <v>1370</v>
      </c>
      <c r="C37" s="121"/>
      <c r="D37" s="128"/>
      <c r="E37" s="123"/>
      <c r="F37" s="124"/>
      <c r="G37" s="124"/>
      <c r="H37" s="111"/>
      <c r="I37" s="111"/>
    </row>
    <row r="38" s="109" customFormat="1" customHeight="1" spans="1:9">
      <c r="A38" s="119">
        <v>2070904</v>
      </c>
      <c r="B38" s="126" t="s">
        <v>1371</v>
      </c>
      <c r="C38" s="121"/>
      <c r="D38" s="115"/>
      <c r="E38" s="123"/>
      <c r="F38" s="115"/>
      <c r="G38" s="124"/>
      <c r="H38" s="111"/>
      <c r="I38" s="111"/>
    </row>
    <row r="39" s="109" customFormat="1" customHeight="1" spans="1:9">
      <c r="A39" s="119">
        <v>2070999</v>
      </c>
      <c r="B39" s="126" t="s">
        <v>1372</v>
      </c>
      <c r="C39" s="121"/>
      <c r="D39" s="115"/>
      <c r="E39" s="123"/>
      <c r="F39" s="115"/>
      <c r="G39" s="124"/>
      <c r="H39" s="111"/>
      <c r="I39" s="111"/>
    </row>
    <row r="40" s="109" customFormat="1" customHeight="1" spans="1:9">
      <c r="A40" s="119">
        <v>20710</v>
      </c>
      <c r="B40" s="125" t="s">
        <v>1373</v>
      </c>
      <c r="C40" s="121"/>
      <c r="D40" s="128"/>
      <c r="E40" s="123">
        <f>SUM(E41:E42)</f>
        <v>0</v>
      </c>
      <c r="F40" s="124"/>
      <c r="G40" s="124"/>
      <c r="H40" s="111"/>
      <c r="I40" s="111"/>
    </row>
    <row r="41" s="109" customFormat="1" customHeight="1" spans="1:9">
      <c r="A41" s="119">
        <v>2071001</v>
      </c>
      <c r="B41" s="126" t="s">
        <v>1374</v>
      </c>
      <c r="C41" s="121"/>
      <c r="D41" s="128"/>
      <c r="E41" s="123"/>
      <c r="F41" s="124"/>
      <c r="G41" s="124"/>
      <c r="H41" s="111"/>
      <c r="I41" s="111"/>
    </row>
    <row r="42" s="109" customFormat="1" customHeight="1" spans="1:9">
      <c r="A42" s="119">
        <v>2071099</v>
      </c>
      <c r="B42" s="126" t="s">
        <v>1375</v>
      </c>
      <c r="C42" s="121"/>
      <c r="D42" s="115"/>
      <c r="E42" s="123"/>
      <c r="F42" s="115"/>
      <c r="G42" s="124"/>
      <c r="H42" s="111"/>
      <c r="I42" s="111"/>
    </row>
    <row r="43" s="109" customFormat="1" customHeight="1" spans="1:9">
      <c r="A43" s="119">
        <v>208</v>
      </c>
      <c r="B43" s="120" t="s">
        <v>454</v>
      </c>
      <c r="C43" s="121"/>
      <c r="D43" s="115"/>
      <c r="E43" s="123">
        <f>E44</f>
        <v>0</v>
      </c>
      <c r="F43" s="115"/>
      <c r="G43" s="124"/>
      <c r="H43" s="111"/>
      <c r="I43" s="111"/>
    </row>
    <row r="44" s="109" customFormat="1" customHeight="1" spans="1:9">
      <c r="A44" s="119">
        <v>20898</v>
      </c>
      <c r="B44" s="120" t="s">
        <v>1343</v>
      </c>
      <c r="C44" s="121"/>
      <c r="D44" s="115"/>
      <c r="E44" s="123">
        <f>SUM(E45:E47)</f>
        <v>0</v>
      </c>
      <c r="F44" s="115"/>
      <c r="G44" s="124"/>
      <c r="H44" s="111"/>
      <c r="I44" s="111"/>
    </row>
    <row r="45" s="109" customFormat="1" customHeight="1" spans="1:9">
      <c r="A45" s="119">
        <v>2089801</v>
      </c>
      <c r="B45" s="119" t="s">
        <v>1376</v>
      </c>
      <c r="C45" s="121"/>
      <c r="D45" s="115"/>
      <c r="E45" s="123"/>
      <c r="F45" s="115"/>
      <c r="G45" s="124"/>
      <c r="H45" s="111"/>
      <c r="I45" s="111"/>
    </row>
    <row r="46" s="109" customFormat="1" customHeight="1" spans="1:9">
      <c r="A46" s="119">
        <v>2089802</v>
      </c>
      <c r="B46" s="119" t="s">
        <v>1377</v>
      </c>
      <c r="C46" s="121"/>
      <c r="D46" s="115"/>
      <c r="E46" s="123"/>
      <c r="F46" s="115"/>
      <c r="G46" s="124"/>
      <c r="H46" s="111"/>
      <c r="I46" s="111"/>
    </row>
    <row r="47" s="109" customFormat="1" customHeight="1" spans="1:9">
      <c r="A47" s="119">
        <v>2089899</v>
      </c>
      <c r="B47" s="119" t="s">
        <v>1378</v>
      </c>
      <c r="C47" s="121"/>
      <c r="D47" s="115"/>
      <c r="E47" s="123"/>
      <c r="F47" s="115"/>
      <c r="G47" s="124"/>
      <c r="H47" s="111"/>
      <c r="I47" s="111"/>
    </row>
    <row r="48" s="109" customFormat="1" customHeight="1" spans="1:9">
      <c r="A48" s="119">
        <v>210</v>
      </c>
      <c r="B48" s="120" t="s">
        <v>563</v>
      </c>
      <c r="C48" s="121"/>
      <c r="D48" s="115"/>
      <c r="E48" s="123">
        <f>E49</f>
        <v>0</v>
      </c>
      <c r="F48" s="115"/>
      <c r="G48" s="124"/>
      <c r="H48" s="111"/>
      <c r="I48" s="111"/>
    </row>
    <row r="49" s="110" customFormat="1" customHeight="1" spans="1:9">
      <c r="A49" s="119">
        <v>21098</v>
      </c>
      <c r="B49" s="120" t="s">
        <v>1343</v>
      </c>
      <c r="C49" s="121"/>
      <c r="D49" s="122"/>
      <c r="E49" s="123">
        <f>SUM(E50:E54)</f>
        <v>0</v>
      </c>
      <c r="F49" s="129"/>
      <c r="G49" s="124"/>
      <c r="H49" s="130"/>
      <c r="I49" s="130"/>
    </row>
    <row r="50" s="109" customFormat="1" customHeight="1" spans="1:9">
      <c r="A50" s="119">
        <v>2109801</v>
      </c>
      <c r="B50" s="119" t="s">
        <v>1379</v>
      </c>
      <c r="C50" s="121"/>
      <c r="D50" s="115"/>
      <c r="E50" s="123"/>
      <c r="F50" s="115"/>
      <c r="G50" s="124"/>
      <c r="H50" s="111"/>
      <c r="I50" s="111"/>
    </row>
    <row r="51" s="109" customFormat="1" customHeight="1" spans="1:9">
      <c r="A51" s="119">
        <v>2109802</v>
      </c>
      <c r="B51" s="119" t="s">
        <v>1380</v>
      </c>
      <c r="C51" s="121"/>
      <c r="D51" s="128"/>
      <c r="E51" s="123"/>
      <c r="F51" s="124"/>
      <c r="G51" s="124"/>
      <c r="H51" s="111"/>
      <c r="I51" s="111"/>
    </row>
    <row r="52" s="109" customFormat="1" customHeight="1" spans="1:9">
      <c r="A52" s="119">
        <v>2109803</v>
      </c>
      <c r="B52" s="119" t="s">
        <v>1381</v>
      </c>
      <c r="C52" s="121"/>
      <c r="D52" s="115"/>
      <c r="E52" s="123"/>
      <c r="F52" s="115"/>
      <c r="G52" s="124"/>
      <c r="H52" s="111"/>
      <c r="I52" s="111"/>
    </row>
    <row r="53" s="109" customFormat="1" customHeight="1" spans="1:9">
      <c r="A53" s="119">
        <v>2109804</v>
      </c>
      <c r="B53" s="119" t="s">
        <v>1382</v>
      </c>
      <c r="C53" s="121"/>
      <c r="D53" s="115"/>
      <c r="E53" s="123"/>
      <c r="F53" s="115"/>
      <c r="G53" s="124"/>
      <c r="H53" s="111"/>
      <c r="I53" s="111"/>
    </row>
    <row r="54" s="109" customFormat="1" customHeight="1" spans="1:9">
      <c r="A54" s="119">
        <v>2109899</v>
      </c>
      <c r="B54" s="119" t="s">
        <v>1383</v>
      </c>
      <c r="C54" s="121"/>
      <c r="D54" s="115"/>
      <c r="E54" s="123"/>
      <c r="F54" s="115"/>
      <c r="G54" s="124"/>
      <c r="H54" s="111"/>
      <c r="I54" s="111"/>
    </row>
    <row r="55" s="109" customFormat="1" customHeight="1" spans="1:9">
      <c r="A55" s="119">
        <v>211</v>
      </c>
      <c r="B55" s="125" t="s">
        <v>630</v>
      </c>
      <c r="C55" s="123">
        <f>SUM(C56,C61,C66)</f>
        <v>0</v>
      </c>
      <c r="D55" s="123">
        <f>SUM(D56,D61,D66)</f>
        <v>0</v>
      </c>
      <c r="E55" s="123">
        <f>SUM(E56,E61,E66)</f>
        <v>0</v>
      </c>
      <c r="F55" s="115"/>
      <c r="G55" s="124"/>
      <c r="H55" s="111"/>
      <c r="I55" s="111"/>
    </row>
    <row r="56" s="109" customFormat="1" customHeight="1" spans="1:9">
      <c r="A56" s="119">
        <v>21160</v>
      </c>
      <c r="B56" s="125" t="s">
        <v>1384</v>
      </c>
      <c r="C56" s="123">
        <f>SUM(C57:C60)</f>
        <v>0</v>
      </c>
      <c r="D56" s="123">
        <f>SUM(D57:D60)</f>
        <v>0</v>
      </c>
      <c r="E56" s="123">
        <f>SUM(E57:E60)</f>
        <v>0</v>
      </c>
      <c r="F56" s="115"/>
      <c r="G56" s="124"/>
      <c r="H56" s="111"/>
      <c r="I56" s="111"/>
    </row>
    <row r="57" s="109" customFormat="1" customHeight="1" spans="1:9">
      <c r="A57" s="119">
        <v>2116001</v>
      </c>
      <c r="B57" s="126" t="s">
        <v>1385</v>
      </c>
      <c r="C57" s="121"/>
      <c r="D57" s="127"/>
      <c r="E57" s="123"/>
      <c r="F57" s="124" t="e">
        <f>E57/D57</f>
        <v>#DIV/0!</v>
      </c>
      <c r="G57" s="124"/>
      <c r="H57" s="111"/>
      <c r="I57" s="111"/>
    </row>
    <row r="58" s="109" customFormat="1" customHeight="1" spans="1:9">
      <c r="A58" s="119">
        <v>2116002</v>
      </c>
      <c r="B58" s="126" t="s">
        <v>1386</v>
      </c>
      <c r="C58" s="121"/>
      <c r="D58" s="128"/>
      <c r="E58" s="123"/>
      <c r="F58" s="124"/>
      <c r="G58" s="124"/>
      <c r="H58" s="111"/>
      <c r="I58" s="111"/>
    </row>
    <row r="59" s="109" customFormat="1" customHeight="1" spans="1:9">
      <c r="A59" s="119">
        <v>2116003</v>
      </c>
      <c r="B59" s="126" t="s">
        <v>1387</v>
      </c>
      <c r="C59" s="121"/>
      <c r="D59" s="115"/>
      <c r="E59" s="123"/>
      <c r="F59" s="115"/>
      <c r="G59" s="124"/>
      <c r="H59" s="111"/>
      <c r="I59" s="111"/>
    </row>
    <row r="60" s="109" customFormat="1" customHeight="1" spans="1:9">
      <c r="A60" s="119">
        <v>2116099</v>
      </c>
      <c r="B60" s="126" t="s">
        <v>1388</v>
      </c>
      <c r="C60" s="121"/>
      <c r="D60" s="115"/>
      <c r="E60" s="123"/>
      <c r="F60" s="115"/>
      <c r="G60" s="124"/>
      <c r="H60" s="111"/>
      <c r="I60" s="111"/>
    </row>
    <row r="61" s="109" customFormat="1" customHeight="1" spans="1:9">
      <c r="A61" s="119">
        <v>21161</v>
      </c>
      <c r="B61" s="125" t="s">
        <v>1389</v>
      </c>
      <c r="C61" s="123">
        <f>SUM(C62:C65)</f>
        <v>0</v>
      </c>
      <c r="D61" s="123">
        <f>SUM(D62:D65)</f>
        <v>0</v>
      </c>
      <c r="E61" s="123">
        <f>SUM(E62:E65)</f>
        <v>0</v>
      </c>
      <c r="F61" s="115"/>
      <c r="G61" s="124"/>
      <c r="H61" s="111"/>
      <c r="I61" s="111"/>
    </row>
    <row r="62" s="109" customFormat="1" customHeight="1" spans="1:9">
      <c r="A62" s="119">
        <v>2116101</v>
      </c>
      <c r="B62" s="126" t="s">
        <v>1390</v>
      </c>
      <c r="C62" s="121"/>
      <c r="D62" s="128"/>
      <c r="E62" s="123"/>
      <c r="F62" s="124"/>
      <c r="G62" s="124"/>
      <c r="H62" s="111"/>
      <c r="I62" s="111"/>
    </row>
    <row r="63" s="109" customFormat="1" customHeight="1" spans="1:9">
      <c r="A63" s="119">
        <v>2116102</v>
      </c>
      <c r="B63" s="126" t="s">
        <v>1391</v>
      </c>
      <c r="C63" s="121"/>
      <c r="D63" s="127"/>
      <c r="E63" s="123"/>
      <c r="F63" s="124" t="e">
        <f>E63/D63</f>
        <v>#DIV/0!</v>
      </c>
      <c r="G63" s="124"/>
      <c r="H63" s="111"/>
      <c r="I63" s="111"/>
    </row>
    <row r="64" s="109" customFormat="1" customHeight="1" spans="1:9">
      <c r="A64" s="119">
        <v>2116103</v>
      </c>
      <c r="B64" s="126" t="s">
        <v>1392</v>
      </c>
      <c r="C64" s="121"/>
      <c r="D64" s="128"/>
      <c r="E64" s="123"/>
      <c r="F64" s="124"/>
      <c r="G64" s="124"/>
      <c r="H64" s="111"/>
      <c r="I64" s="111"/>
    </row>
    <row r="65" s="109" customFormat="1" customHeight="1" spans="1:9">
      <c r="A65" s="119">
        <v>2116104</v>
      </c>
      <c r="B65" s="126" t="s">
        <v>1393</v>
      </c>
      <c r="C65" s="121"/>
      <c r="D65" s="115"/>
      <c r="E65" s="123"/>
      <c r="F65" s="115"/>
      <c r="G65" s="124"/>
      <c r="H65" s="111"/>
      <c r="I65" s="111"/>
    </row>
    <row r="66" s="109" customFormat="1" customHeight="1" spans="1:9">
      <c r="A66" s="119">
        <v>21198</v>
      </c>
      <c r="B66" s="125" t="s">
        <v>1343</v>
      </c>
      <c r="C66" s="121"/>
      <c r="D66" s="115"/>
      <c r="E66" s="123">
        <f>SUM(E67:E70)</f>
        <v>0</v>
      </c>
      <c r="F66" s="115"/>
      <c r="G66" s="124"/>
      <c r="H66" s="111"/>
      <c r="I66" s="111"/>
    </row>
    <row r="67" s="109" customFormat="1" customHeight="1" spans="1:9">
      <c r="A67" s="119">
        <v>2119801</v>
      </c>
      <c r="B67" s="126" t="s">
        <v>1394</v>
      </c>
      <c r="C67" s="121"/>
      <c r="D67" s="115"/>
      <c r="E67" s="123"/>
      <c r="F67" s="115"/>
      <c r="G67" s="124"/>
      <c r="H67" s="111"/>
      <c r="I67" s="111"/>
    </row>
    <row r="68" s="109" customFormat="1" customHeight="1" spans="1:9">
      <c r="A68" s="119">
        <v>2119802</v>
      </c>
      <c r="B68" s="126" t="s">
        <v>1395</v>
      </c>
      <c r="C68" s="121"/>
      <c r="D68" s="115"/>
      <c r="E68" s="123"/>
      <c r="F68" s="115"/>
      <c r="G68" s="124"/>
      <c r="H68" s="111"/>
      <c r="I68" s="111"/>
    </row>
    <row r="69" s="109" customFormat="1" customHeight="1" spans="1:9">
      <c r="A69" s="119">
        <v>2119803</v>
      </c>
      <c r="B69" s="126" t="s">
        <v>1396</v>
      </c>
      <c r="C69" s="121"/>
      <c r="D69" s="115"/>
      <c r="E69" s="123"/>
      <c r="F69" s="115"/>
      <c r="G69" s="124"/>
      <c r="H69" s="111"/>
      <c r="I69" s="111"/>
    </row>
    <row r="70" s="109" customFormat="1" customHeight="1" spans="1:9">
      <c r="A70" s="119">
        <v>2119899</v>
      </c>
      <c r="B70" s="126" t="s">
        <v>1397</v>
      </c>
      <c r="C70" s="121"/>
      <c r="D70" s="115"/>
      <c r="E70" s="123"/>
      <c r="F70" s="115"/>
      <c r="G70" s="124"/>
      <c r="H70" s="111"/>
      <c r="I70" s="111"/>
    </row>
    <row r="71" s="109" customFormat="1" customHeight="1" spans="1:9">
      <c r="A71" s="119">
        <v>212</v>
      </c>
      <c r="B71" s="125" t="s">
        <v>693</v>
      </c>
      <c r="C71" s="121">
        <v>27880</v>
      </c>
      <c r="D71" s="115">
        <v>27880</v>
      </c>
      <c r="E71" s="123">
        <f>SUM(E72,E88,E92:E93,E99,E103,E107,E111,E117,E120,E129)</f>
        <v>49091</v>
      </c>
      <c r="F71" s="124">
        <f>E71/D71</f>
        <v>1.7607962697274</v>
      </c>
      <c r="G71" s="124">
        <v>-0.381554082995288</v>
      </c>
      <c r="H71" s="111"/>
      <c r="I71" s="111"/>
    </row>
    <row r="72" s="109" customFormat="1" customHeight="1" spans="1:9">
      <c r="A72" s="119">
        <v>21208</v>
      </c>
      <c r="B72" s="125" t="s">
        <v>1398</v>
      </c>
      <c r="C72" s="131">
        <v>26855</v>
      </c>
      <c r="D72" s="132">
        <v>26855</v>
      </c>
      <c r="E72" s="123">
        <f>SUM(E73:E87)</f>
        <v>47460</v>
      </c>
      <c r="F72" s="124">
        <f>E72/D72</f>
        <v>1.76726866505306</v>
      </c>
      <c r="G72" s="124">
        <v>-0.390788662969809</v>
      </c>
      <c r="H72" s="111"/>
      <c r="I72" s="111"/>
    </row>
    <row r="73" s="109" customFormat="1" customHeight="1" spans="1:9">
      <c r="A73" s="119">
        <v>2120801</v>
      </c>
      <c r="B73" s="126" t="s">
        <v>1399</v>
      </c>
      <c r="C73" s="121"/>
      <c r="D73" s="123"/>
      <c r="E73" s="123">
        <v>8585</v>
      </c>
      <c r="F73" s="124"/>
      <c r="G73" s="124">
        <v>0.102195403774554</v>
      </c>
      <c r="H73" s="111"/>
      <c r="I73" s="111"/>
    </row>
    <row r="74" s="109" customFormat="1" customHeight="1" spans="1:9">
      <c r="A74" s="119">
        <v>2120802</v>
      </c>
      <c r="B74" s="126" t="s">
        <v>1400</v>
      </c>
      <c r="C74" s="121"/>
      <c r="D74" s="115"/>
      <c r="E74" s="123"/>
      <c r="F74" s="115"/>
      <c r="G74" s="124"/>
      <c r="H74" s="111"/>
      <c r="I74" s="111"/>
    </row>
    <row r="75" s="109" customFormat="1" customHeight="1" spans="1:9">
      <c r="A75" s="119">
        <v>2120803</v>
      </c>
      <c r="B75" s="126" t="s">
        <v>1401</v>
      </c>
      <c r="C75" s="121"/>
      <c r="D75" s="115"/>
      <c r="E75" s="123"/>
      <c r="F75" s="115"/>
      <c r="G75" s="124"/>
      <c r="H75" s="111"/>
      <c r="I75" s="111"/>
    </row>
    <row r="76" s="109" customFormat="1" customHeight="1" spans="1:9">
      <c r="A76" s="119">
        <v>2120804</v>
      </c>
      <c r="B76" s="126" t="s">
        <v>1402</v>
      </c>
      <c r="C76" s="121"/>
      <c r="D76" s="115"/>
      <c r="E76" s="123">
        <v>2829</v>
      </c>
      <c r="F76" s="124"/>
      <c r="G76" s="124">
        <v>31.8953488372093</v>
      </c>
      <c r="H76" s="111"/>
      <c r="I76" s="111"/>
    </row>
    <row r="77" s="109" customFormat="1" customHeight="1" spans="1:9">
      <c r="A77" s="119">
        <v>2120805</v>
      </c>
      <c r="B77" s="126" t="s">
        <v>1403</v>
      </c>
      <c r="C77" s="121"/>
      <c r="D77" s="115"/>
      <c r="E77" s="123">
        <v>247</v>
      </c>
      <c r="F77" s="124"/>
      <c r="G77" s="124">
        <v>-0.837713534822602</v>
      </c>
      <c r="H77" s="111"/>
      <c r="I77" s="111"/>
    </row>
    <row r="78" s="109" customFormat="1" customHeight="1" spans="1:9">
      <c r="A78" s="119">
        <v>2120806</v>
      </c>
      <c r="B78" s="126" t="s">
        <v>1404</v>
      </c>
      <c r="C78" s="121"/>
      <c r="D78" s="115"/>
      <c r="E78" s="123"/>
      <c r="F78" s="115"/>
      <c r="G78" s="124"/>
      <c r="H78" s="111"/>
      <c r="I78" s="111"/>
    </row>
    <row r="79" s="109" customFormat="1" customHeight="1" spans="1:9">
      <c r="A79" s="119">
        <v>2120807</v>
      </c>
      <c r="B79" s="126" t="s">
        <v>1405</v>
      </c>
      <c r="C79" s="121"/>
      <c r="D79" s="115"/>
      <c r="E79" s="123"/>
      <c r="F79" s="115"/>
      <c r="G79" s="124"/>
      <c r="H79" s="111"/>
      <c r="I79" s="111"/>
    </row>
    <row r="80" s="109" customFormat="1" customHeight="1" spans="1:9">
      <c r="A80" s="119">
        <v>2120809</v>
      </c>
      <c r="B80" s="126" t="s">
        <v>1406</v>
      </c>
      <c r="C80" s="121"/>
      <c r="D80" s="115"/>
      <c r="E80" s="123"/>
      <c r="F80" s="115"/>
      <c r="G80" s="124"/>
      <c r="H80" s="111"/>
      <c r="I80" s="111"/>
    </row>
    <row r="81" s="109" customFormat="1" customHeight="1" spans="1:9">
      <c r="A81" s="119">
        <v>2120810</v>
      </c>
      <c r="B81" s="126" t="s">
        <v>1407</v>
      </c>
      <c r="C81" s="121"/>
      <c r="D81" s="115"/>
      <c r="E81" s="123"/>
      <c r="F81" s="115"/>
      <c r="G81" s="124"/>
      <c r="H81" s="111"/>
      <c r="I81" s="111"/>
    </row>
    <row r="82" s="109" customFormat="1" customHeight="1" spans="1:9">
      <c r="A82" s="119">
        <v>2120811</v>
      </c>
      <c r="B82" s="126" t="s">
        <v>1408</v>
      </c>
      <c r="C82" s="121"/>
      <c r="D82" s="115"/>
      <c r="E82" s="123"/>
      <c r="F82" s="115"/>
      <c r="G82" s="124"/>
      <c r="H82" s="111"/>
      <c r="I82" s="111"/>
    </row>
    <row r="83" s="109" customFormat="1" customHeight="1" spans="1:9">
      <c r="A83" s="119">
        <v>2120813</v>
      </c>
      <c r="B83" s="126" t="s">
        <v>983</v>
      </c>
      <c r="C83" s="121"/>
      <c r="D83" s="115"/>
      <c r="E83" s="123"/>
      <c r="F83" s="115"/>
      <c r="G83" s="124"/>
      <c r="H83" s="111"/>
      <c r="I83" s="111"/>
    </row>
    <row r="84" s="109" customFormat="1" customHeight="1" spans="1:9">
      <c r="A84" s="119">
        <v>2120814</v>
      </c>
      <c r="B84" s="126" t="s">
        <v>1409</v>
      </c>
      <c r="C84" s="121"/>
      <c r="D84" s="115"/>
      <c r="E84" s="123">
        <v>955</v>
      </c>
      <c r="F84" s="115"/>
      <c r="G84" s="124"/>
      <c r="H84" s="111"/>
      <c r="I84" s="111"/>
    </row>
    <row r="85" s="109" customFormat="1" customHeight="1" spans="1:9">
      <c r="A85" s="119">
        <v>2120815</v>
      </c>
      <c r="B85" s="126" t="s">
        <v>1410</v>
      </c>
      <c r="C85" s="121"/>
      <c r="D85" s="115"/>
      <c r="E85" s="123">
        <v>7083</v>
      </c>
      <c r="F85" s="115"/>
      <c r="G85" s="124">
        <v>0.187426655490361</v>
      </c>
      <c r="H85" s="111"/>
      <c r="I85" s="111"/>
    </row>
    <row r="86" s="109" customFormat="1" customHeight="1" spans="1:9">
      <c r="A86" s="119">
        <v>2120816</v>
      </c>
      <c r="B86" s="126" t="s">
        <v>1411</v>
      </c>
      <c r="C86" s="121"/>
      <c r="D86" s="115"/>
      <c r="E86" s="123"/>
      <c r="F86" s="115"/>
      <c r="G86" s="124"/>
      <c r="H86" s="111"/>
      <c r="I86" s="111"/>
    </row>
    <row r="87" s="109" customFormat="1" customHeight="1" spans="1:9">
      <c r="A87" s="119">
        <v>2120899</v>
      </c>
      <c r="B87" s="126" t="s">
        <v>1412</v>
      </c>
      <c r="C87" s="131">
        <v>26855</v>
      </c>
      <c r="D87" s="132">
        <v>26855</v>
      </c>
      <c r="E87" s="123">
        <v>27761</v>
      </c>
      <c r="F87" s="124">
        <f>E87/D87</f>
        <v>1.03373673431391</v>
      </c>
      <c r="G87" s="124">
        <v>-0.556122285823926</v>
      </c>
      <c r="H87" s="111"/>
      <c r="I87" s="111"/>
    </row>
    <row r="88" s="109" customFormat="1" customHeight="1" spans="1:9">
      <c r="A88" s="119">
        <v>21210</v>
      </c>
      <c r="B88" s="125" t="s">
        <v>1413</v>
      </c>
      <c r="C88" s="121"/>
      <c r="D88" s="115"/>
      <c r="E88" s="123">
        <f>SUM(E89:E91)</f>
        <v>0</v>
      </c>
      <c r="F88" s="115"/>
      <c r="G88" s="124"/>
      <c r="H88" s="111"/>
      <c r="I88" s="111"/>
    </row>
    <row r="89" s="109" customFormat="1" customHeight="1" spans="1:9">
      <c r="A89" s="119">
        <v>2121001</v>
      </c>
      <c r="B89" s="126" t="s">
        <v>1399</v>
      </c>
      <c r="C89" s="121"/>
      <c r="D89" s="115"/>
      <c r="E89" s="123"/>
      <c r="F89" s="115"/>
      <c r="G89" s="124"/>
      <c r="H89" s="111"/>
      <c r="I89" s="111"/>
    </row>
    <row r="90" s="109" customFormat="1" customHeight="1" spans="1:9">
      <c r="A90" s="119">
        <v>2121002</v>
      </c>
      <c r="B90" s="126" t="s">
        <v>1400</v>
      </c>
      <c r="C90" s="121"/>
      <c r="D90" s="115"/>
      <c r="E90" s="123"/>
      <c r="F90" s="115"/>
      <c r="G90" s="124"/>
      <c r="H90" s="111"/>
      <c r="I90" s="111"/>
    </row>
    <row r="91" s="109" customFormat="1" customHeight="1" spans="1:9">
      <c r="A91" s="119">
        <v>2121099</v>
      </c>
      <c r="B91" s="126" t="s">
        <v>1414</v>
      </c>
      <c r="C91" s="121"/>
      <c r="D91" s="115"/>
      <c r="E91" s="123"/>
      <c r="F91" s="115"/>
      <c r="G91" s="124"/>
      <c r="H91" s="111"/>
      <c r="I91" s="111"/>
    </row>
    <row r="92" s="109" customFormat="1" customHeight="1" spans="1:9">
      <c r="A92" s="119">
        <v>21211</v>
      </c>
      <c r="B92" s="125" t="s">
        <v>1415</v>
      </c>
      <c r="C92" s="121"/>
      <c r="D92" s="115"/>
      <c r="E92" s="123"/>
      <c r="F92" s="115"/>
      <c r="G92" s="124"/>
      <c r="H92" s="111"/>
      <c r="I92" s="111"/>
    </row>
    <row r="93" s="109" customFormat="1" customHeight="1" spans="1:9">
      <c r="A93" s="119">
        <v>21213</v>
      </c>
      <c r="B93" s="125" t="s">
        <v>1416</v>
      </c>
      <c r="C93" s="131">
        <v>225</v>
      </c>
      <c r="D93" s="127">
        <v>225</v>
      </c>
      <c r="E93" s="123">
        <f>SUM(E94:E98)</f>
        <v>171</v>
      </c>
      <c r="F93" s="124">
        <f>E93/D93</f>
        <v>0.76</v>
      </c>
      <c r="G93" s="124">
        <v>0.11038961038961</v>
      </c>
      <c r="H93" s="111"/>
      <c r="I93" s="111"/>
    </row>
    <row r="94" s="109" customFormat="1" customHeight="1" spans="1:9">
      <c r="A94" s="119">
        <v>2121301</v>
      </c>
      <c r="B94" s="126" t="s">
        <v>1417</v>
      </c>
      <c r="C94" s="121"/>
      <c r="D94" s="115"/>
      <c r="E94" s="123"/>
      <c r="F94" s="115"/>
      <c r="G94" s="124"/>
      <c r="H94" s="111"/>
      <c r="I94" s="111"/>
    </row>
    <row r="95" s="109" customFormat="1" customHeight="1" spans="1:9">
      <c r="A95" s="119">
        <v>2121302</v>
      </c>
      <c r="B95" s="126" t="s">
        <v>1418</v>
      </c>
      <c r="C95" s="121"/>
      <c r="D95" s="115"/>
      <c r="E95" s="123"/>
      <c r="F95" s="115"/>
      <c r="G95" s="124"/>
      <c r="H95" s="111"/>
      <c r="I95" s="111"/>
    </row>
    <row r="96" s="109" customFormat="1" customHeight="1" spans="1:9">
      <c r="A96" s="119">
        <v>2121303</v>
      </c>
      <c r="B96" s="126" t="s">
        <v>1419</v>
      </c>
      <c r="C96" s="121"/>
      <c r="D96" s="115"/>
      <c r="E96" s="123"/>
      <c r="F96" s="115"/>
      <c r="G96" s="124"/>
      <c r="H96" s="111"/>
      <c r="I96" s="111"/>
    </row>
    <row r="97" s="109" customFormat="1" customHeight="1" spans="1:9">
      <c r="A97" s="119">
        <v>2121304</v>
      </c>
      <c r="B97" s="126" t="s">
        <v>1420</v>
      </c>
      <c r="C97" s="121"/>
      <c r="D97" s="115"/>
      <c r="E97" s="123"/>
      <c r="F97" s="115"/>
      <c r="G97" s="124"/>
      <c r="H97" s="111"/>
      <c r="I97" s="111"/>
    </row>
    <row r="98" s="109" customFormat="1" customHeight="1" spans="1:9">
      <c r="A98" s="119">
        <v>2121399</v>
      </c>
      <c r="B98" s="126" t="s">
        <v>1421</v>
      </c>
      <c r="C98" s="121"/>
      <c r="D98" s="115"/>
      <c r="E98" s="123">
        <v>171</v>
      </c>
      <c r="F98" s="115"/>
      <c r="G98" s="124">
        <v>0.179310344827586</v>
      </c>
      <c r="H98" s="111"/>
      <c r="I98" s="111"/>
    </row>
    <row r="99" s="109" customFormat="1" customHeight="1" spans="1:9">
      <c r="A99" s="119">
        <v>21214</v>
      </c>
      <c r="B99" s="125" t="s">
        <v>1422</v>
      </c>
      <c r="C99" s="121">
        <v>800</v>
      </c>
      <c r="D99" s="115">
        <v>800</v>
      </c>
      <c r="E99" s="123">
        <f>SUM(E100:E102)</f>
        <v>1460</v>
      </c>
      <c r="F99" s="124">
        <f>E99/D99</f>
        <v>1.825</v>
      </c>
      <c r="G99" s="124">
        <v>0.106060606060606</v>
      </c>
      <c r="H99" s="111"/>
      <c r="I99" s="111"/>
    </row>
    <row r="100" s="109" customFormat="1" customHeight="1" spans="1:9">
      <c r="A100" s="119">
        <v>2121401</v>
      </c>
      <c r="B100" s="126" t="s">
        <v>1423</v>
      </c>
      <c r="C100" s="121">
        <v>800</v>
      </c>
      <c r="D100" s="115">
        <v>800</v>
      </c>
      <c r="E100" s="123">
        <v>1460</v>
      </c>
      <c r="F100" s="124">
        <f>E100/D100</f>
        <v>1.825</v>
      </c>
      <c r="G100" s="124">
        <v>0.106060606060606</v>
      </c>
      <c r="H100" s="111"/>
      <c r="I100" s="111"/>
    </row>
    <row r="101" s="109" customFormat="1" customHeight="1" spans="1:9">
      <c r="A101" s="119">
        <v>2121402</v>
      </c>
      <c r="B101" s="126" t="s">
        <v>1424</v>
      </c>
      <c r="C101" s="121"/>
      <c r="D101" s="115"/>
      <c r="E101" s="123"/>
      <c r="F101" s="115"/>
      <c r="G101" s="124"/>
      <c r="H101" s="111"/>
      <c r="I101" s="111"/>
    </row>
    <row r="102" s="109" customFormat="1" customHeight="1" spans="1:9">
      <c r="A102" s="119">
        <v>2121499</v>
      </c>
      <c r="B102" s="126" t="s">
        <v>1425</v>
      </c>
      <c r="C102" s="121"/>
      <c r="D102" s="115"/>
      <c r="E102" s="123"/>
      <c r="F102" s="115"/>
      <c r="G102" s="124"/>
      <c r="H102" s="111"/>
      <c r="I102" s="111"/>
    </row>
    <row r="103" s="109" customFormat="1" customHeight="1" spans="1:9">
      <c r="A103" s="119">
        <v>21215</v>
      </c>
      <c r="B103" s="125" t="s">
        <v>1426</v>
      </c>
      <c r="C103" s="121"/>
      <c r="D103" s="115"/>
      <c r="E103" s="123">
        <f>SUM(E104:E106)</f>
        <v>0</v>
      </c>
      <c r="F103" s="115"/>
      <c r="G103" s="124"/>
      <c r="H103" s="111"/>
      <c r="I103" s="111"/>
    </row>
    <row r="104" s="109" customFormat="1" customHeight="1" spans="1:9">
      <c r="A104" s="119">
        <v>2121501</v>
      </c>
      <c r="B104" s="126" t="s">
        <v>1427</v>
      </c>
      <c r="C104" s="121"/>
      <c r="D104" s="115"/>
      <c r="E104" s="123"/>
      <c r="F104" s="115"/>
      <c r="G104" s="124"/>
      <c r="H104" s="111"/>
      <c r="I104" s="111"/>
    </row>
    <row r="105" s="109" customFormat="1" customHeight="1" spans="1:9">
      <c r="A105" s="119">
        <v>2121502</v>
      </c>
      <c r="B105" s="126" t="s">
        <v>1428</v>
      </c>
      <c r="C105" s="121"/>
      <c r="D105" s="115"/>
      <c r="E105" s="123"/>
      <c r="F105" s="115"/>
      <c r="G105" s="124"/>
      <c r="H105" s="111"/>
      <c r="I105" s="111"/>
    </row>
    <row r="106" s="109" customFormat="1" customHeight="1" spans="1:9">
      <c r="A106" s="119">
        <v>2121599</v>
      </c>
      <c r="B106" s="126" t="s">
        <v>1429</v>
      </c>
      <c r="C106" s="121"/>
      <c r="D106" s="115"/>
      <c r="E106" s="123"/>
      <c r="F106" s="115"/>
      <c r="G106" s="124"/>
      <c r="H106" s="111"/>
      <c r="I106" s="111"/>
    </row>
    <row r="107" s="109" customFormat="1" customHeight="1" spans="1:9">
      <c r="A107" s="119">
        <v>21216</v>
      </c>
      <c r="B107" s="125" t="s">
        <v>1430</v>
      </c>
      <c r="C107" s="121"/>
      <c r="D107" s="115"/>
      <c r="E107" s="123">
        <f>SUM(E108:E110)</f>
        <v>0</v>
      </c>
      <c r="F107" s="115"/>
      <c r="G107" s="124"/>
      <c r="H107" s="111"/>
      <c r="I107" s="111"/>
    </row>
    <row r="108" s="109" customFormat="1" customHeight="1" spans="1:9">
      <c r="A108" s="119">
        <v>2121601</v>
      </c>
      <c r="B108" s="126" t="s">
        <v>1427</v>
      </c>
      <c r="C108" s="121"/>
      <c r="D108" s="115"/>
      <c r="E108" s="123"/>
      <c r="F108" s="115"/>
      <c r="G108" s="124"/>
      <c r="H108" s="111"/>
      <c r="I108" s="111"/>
    </row>
    <row r="109" s="109" customFormat="1" customHeight="1" spans="1:9">
      <c r="A109" s="119">
        <v>2121602</v>
      </c>
      <c r="B109" s="126" t="s">
        <v>1428</v>
      </c>
      <c r="C109" s="121"/>
      <c r="D109" s="115"/>
      <c r="E109" s="123"/>
      <c r="F109" s="115"/>
      <c r="G109" s="124"/>
      <c r="H109" s="111"/>
      <c r="I109" s="111"/>
    </row>
    <row r="110" s="109" customFormat="1" customHeight="1" spans="1:9">
      <c r="A110" s="119">
        <v>2121699</v>
      </c>
      <c r="B110" s="126" t="s">
        <v>1431</v>
      </c>
      <c r="C110" s="121"/>
      <c r="D110" s="115"/>
      <c r="E110" s="123"/>
      <c r="F110" s="115"/>
      <c r="G110" s="124"/>
      <c r="H110" s="111"/>
      <c r="I110" s="111"/>
    </row>
    <row r="111" s="109" customFormat="1" customHeight="1" spans="1:9">
      <c r="A111" s="119">
        <v>21217</v>
      </c>
      <c r="B111" s="125" t="s">
        <v>1432</v>
      </c>
      <c r="C111" s="121"/>
      <c r="D111" s="115"/>
      <c r="E111" s="123">
        <f>SUM(E112:E116)</f>
        <v>0</v>
      </c>
      <c r="F111" s="115"/>
      <c r="G111" s="124"/>
      <c r="H111" s="111"/>
      <c r="I111" s="111"/>
    </row>
    <row r="112" s="109" customFormat="1" customHeight="1" spans="1:9">
      <c r="A112" s="119">
        <v>2121701</v>
      </c>
      <c r="B112" s="126" t="s">
        <v>1433</v>
      </c>
      <c r="C112" s="121"/>
      <c r="D112" s="115"/>
      <c r="E112" s="123"/>
      <c r="F112" s="115"/>
      <c r="G112" s="124"/>
      <c r="H112" s="111"/>
      <c r="I112" s="111"/>
    </row>
    <row r="113" s="109" customFormat="1" customHeight="1" spans="1:9">
      <c r="A113" s="119">
        <v>2121702</v>
      </c>
      <c r="B113" s="126" t="s">
        <v>1434</v>
      </c>
      <c r="C113" s="121"/>
      <c r="D113" s="115"/>
      <c r="E113" s="123"/>
      <c r="F113" s="115"/>
      <c r="G113" s="124"/>
      <c r="H113" s="111"/>
      <c r="I113" s="111"/>
    </row>
    <row r="114" s="109" customFormat="1" customHeight="1" spans="1:9">
      <c r="A114" s="119">
        <v>2121703</v>
      </c>
      <c r="B114" s="126" t="s">
        <v>1435</v>
      </c>
      <c r="C114" s="121"/>
      <c r="D114" s="115"/>
      <c r="E114" s="123"/>
      <c r="F114" s="115"/>
      <c r="G114" s="124"/>
      <c r="H114" s="111"/>
      <c r="I114" s="111"/>
    </row>
    <row r="115" s="109" customFormat="1" customHeight="1" spans="1:9">
      <c r="A115" s="119">
        <v>2121704</v>
      </c>
      <c r="B115" s="126" t="s">
        <v>1436</v>
      </c>
      <c r="C115" s="121"/>
      <c r="D115" s="115"/>
      <c r="E115" s="123"/>
      <c r="F115" s="115"/>
      <c r="G115" s="124"/>
      <c r="H115" s="111"/>
      <c r="I115" s="111"/>
    </row>
    <row r="116" s="109" customFormat="1" customHeight="1" spans="1:9">
      <c r="A116" s="119">
        <v>2121799</v>
      </c>
      <c r="B116" s="126" t="s">
        <v>1437</v>
      </c>
      <c r="C116" s="121"/>
      <c r="D116" s="115"/>
      <c r="E116" s="123"/>
      <c r="F116" s="115"/>
      <c r="G116" s="124"/>
      <c r="H116" s="111"/>
      <c r="I116" s="111"/>
    </row>
    <row r="117" s="109" customFormat="1" customHeight="1" spans="1:9">
      <c r="A117" s="119">
        <v>21218</v>
      </c>
      <c r="B117" s="125" t="s">
        <v>1438</v>
      </c>
      <c r="C117" s="121"/>
      <c r="D117" s="115"/>
      <c r="E117" s="123">
        <f>SUM(E118:E119)</f>
        <v>0</v>
      </c>
      <c r="F117" s="115"/>
      <c r="G117" s="124"/>
      <c r="H117" s="111"/>
      <c r="I117" s="111"/>
    </row>
    <row r="118" s="109" customFormat="1" customHeight="1" spans="1:9">
      <c r="A118" s="119">
        <v>2121801</v>
      </c>
      <c r="B118" s="126" t="s">
        <v>1439</v>
      </c>
      <c r="C118" s="121"/>
      <c r="D118" s="115"/>
      <c r="E118" s="123"/>
      <c r="F118" s="115"/>
      <c r="G118" s="124"/>
      <c r="H118" s="111"/>
      <c r="I118" s="111"/>
    </row>
    <row r="119" s="109" customFormat="1" customHeight="1" spans="1:9">
      <c r="A119" s="119">
        <v>2121899</v>
      </c>
      <c r="B119" s="126" t="s">
        <v>1440</v>
      </c>
      <c r="C119" s="121"/>
      <c r="D119" s="115"/>
      <c r="E119" s="123"/>
      <c r="F119" s="115"/>
      <c r="G119" s="124"/>
      <c r="H119" s="111"/>
      <c r="I119" s="111"/>
    </row>
    <row r="120" s="109" customFormat="1" customHeight="1" spans="1:9">
      <c r="A120" s="119">
        <v>21219</v>
      </c>
      <c r="B120" s="125" t="s">
        <v>1441</v>
      </c>
      <c r="C120" s="121"/>
      <c r="D120" s="115"/>
      <c r="E120" s="123">
        <f>SUM(E121:E128)</f>
        <v>0</v>
      </c>
      <c r="F120" s="115"/>
      <c r="G120" s="124"/>
      <c r="H120" s="111"/>
      <c r="I120" s="111"/>
    </row>
    <row r="121" s="109" customFormat="1" customHeight="1" spans="1:9">
      <c r="A121" s="119">
        <v>2121901</v>
      </c>
      <c r="B121" s="126" t="s">
        <v>1427</v>
      </c>
      <c r="C121" s="121"/>
      <c r="D121" s="115"/>
      <c r="E121" s="123"/>
      <c r="F121" s="115"/>
      <c r="G121" s="124"/>
      <c r="H121" s="111"/>
      <c r="I121" s="111"/>
    </row>
    <row r="122" s="109" customFormat="1" customHeight="1" spans="1:9">
      <c r="A122" s="119">
        <v>2121902</v>
      </c>
      <c r="B122" s="126" t="s">
        <v>1428</v>
      </c>
      <c r="C122" s="121"/>
      <c r="D122" s="115"/>
      <c r="E122" s="123"/>
      <c r="F122" s="115"/>
      <c r="G122" s="124"/>
      <c r="H122" s="111"/>
      <c r="I122" s="111"/>
    </row>
    <row r="123" s="109" customFormat="1" customHeight="1" spans="1:9">
      <c r="A123" s="119">
        <v>2121903</v>
      </c>
      <c r="B123" s="126" t="s">
        <v>1442</v>
      </c>
      <c r="C123" s="121"/>
      <c r="D123" s="115"/>
      <c r="E123" s="123"/>
      <c r="F123" s="115"/>
      <c r="G123" s="124"/>
      <c r="H123" s="111"/>
      <c r="I123" s="111"/>
    </row>
    <row r="124" s="109" customFormat="1" customHeight="1" spans="1:9">
      <c r="A124" s="119">
        <v>2121904</v>
      </c>
      <c r="B124" s="126" t="s">
        <v>1443</v>
      </c>
      <c r="C124" s="121"/>
      <c r="D124" s="115"/>
      <c r="E124" s="123"/>
      <c r="F124" s="115"/>
      <c r="G124" s="124"/>
      <c r="H124" s="111"/>
      <c r="I124" s="111"/>
    </row>
    <row r="125" s="109" customFormat="1" customHeight="1" spans="1:9">
      <c r="A125" s="119">
        <v>2121905</v>
      </c>
      <c r="B125" s="126" t="s">
        <v>1444</v>
      </c>
      <c r="C125" s="121"/>
      <c r="D125" s="115"/>
      <c r="E125" s="123"/>
      <c r="F125" s="115"/>
      <c r="G125" s="124"/>
      <c r="H125" s="111"/>
      <c r="I125" s="111"/>
    </row>
    <row r="126" s="109" customFormat="1" customHeight="1" spans="1:9">
      <c r="A126" s="119">
        <v>2121906</v>
      </c>
      <c r="B126" s="126" t="s">
        <v>1445</v>
      </c>
      <c r="C126" s="121"/>
      <c r="D126" s="115"/>
      <c r="E126" s="123"/>
      <c r="F126" s="115"/>
      <c r="G126" s="124"/>
      <c r="H126" s="111"/>
      <c r="I126" s="111"/>
    </row>
    <row r="127" s="109" customFormat="1" customHeight="1" spans="1:9">
      <c r="A127" s="119">
        <v>2121907</v>
      </c>
      <c r="B127" s="126" t="s">
        <v>1446</v>
      </c>
      <c r="C127" s="121"/>
      <c r="D127" s="115"/>
      <c r="E127" s="123"/>
      <c r="F127" s="115"/>
      <c r="G127" s="124"/>
      <c r="H127" s="111"/>
      <c r="I127" s="111"/>
    </row>
    <row r="128" s="109" customFormat="1" customHeight="1" spans="1:9">
      <c r="A128" s="119">
        <v>2121999</v>
      </c>
      <c r="B128" s="126" t="s">
        <v>1447</v>
      </c>
      <c r="C128" s="121"/>
      <c r="D128" s="115"/>
      <c r="E128" s="123"/>
      <c r="F128" s="115"/>
      <c r="G128" s="124"/>
      <c r="H128" s="111"/>
      <c r="I128" s="111"/>
    </row>
    <row r="129" s="109" customFormat="1" customHeight="1" spans="1:9">
      <c r="A129" s="119">
        <v>21298</v>
      </c>
      <c r="B129" s="125" t="s">
        <v>1343</v>
      </c>
      <c r="C129" s="121"/>
      <c r="D129" s="115"/>
      <c r="E129" s="123">
        <f>SUM(E130:E131)</f>
        <v>0</v>
      </c>
      <c r="F129" s="115"/>
      <c r="G129" s="124"/>
      <c r="H129" s="111"/>
      <c r="I129" s="111"/>
    </row>
    <row r="130" s="109" customFormat="1" customHeight="1" spans="1:9">
      <c r="A130" s="119">
        <v>2129801</v>
      </c>
      <c r="B130" s="126" t="s">
        <v>1448</v>
      </c>
      <c r="C130" s="121"/>
      <c r="D130" s="115"/>
      <c r="E130" s="123"/>
      <c r="F130" s="115"/>
      <c r="G130" s="124"/>
      <c r="H130" s="111"/>
      <c r="I130" s="111"/>
    </row>
    <row r="131" s="109" customFormat="1" customHeight="1" spans="1:9">
      <c r="A131" s="119">
        <v>2129899</v>
      </c>
      <c r="B131" s="126" t="s">
        <v>1449</v>
      </c>
      <c r="C131" s="121"/>
      <c r="D131" s="115"/>
      <c r="E131" s="123"/>
      <c r="F131" s="115"/>
      <c r="G131" s="124"/>
      <c r="H131" s="111"/>
      <c r="I131" s="111"/>
    </row>
    <row r="132" s="109" customFormat="1" customHeight="1" spans="1:9">
      <c r="A132" s="119">
        <v>213</v>
      </c>
      <c r="B132" s="125" t="s">
        <v>713</v>
      </c>
      <c r="C132" s="123">
        <f>SUM(C133,C138,C143,C148,C151,C156,C160,C164,C167)</f>
        <v>1000</v>
      </c>
      <c r="D132" s="123">
        <f>SUM(D133,D138,D143,D148,D151,D156,D160,D164,D167)</f>
        <v>1000</v>
      </c>
      <c r="E132" s="123">
        <f>SUM(E133,E138,E143,E148,E151,E156,E160,E164,E167)</f>
        <v>1054</v>
      </c>
      <c r="F132" s="124">
        <f>E132/D132</f>
        <v>1.054</v>
      </c>
      <c r="G132" s="124"/>
      <c r="H132" s="111"/>
      <c r="I132" s="111"/>
    </row>
    <row r="133" s="109" customFormat="1" customHeight="1" spans="1:9">
      <c r="A133" s="119">
        <v>21366</v>
      </c>
      <c r="B133" s="125" t="s">
        <v>1450</v>
      </c>
      <c r="C133" s="121"/>
      <c r="D133" s="115"/>
      <c r="E133" s="123">
        <f>SUM(E134:E137)</f>
        <v>0</v>
      </c>
      <c r="F133" s="115"/>
      <c r="G133" s="124"/>
      <c r="H133" s="111"/>
      <c r="I133" s="111"/>
    </row>
    <row r="134" s="109" customFormat="1" customHeight="1" spans="1:9">
      <c r="A134" s="119">
        <v>2136601</v>
      </c>
      <c r="B134" s="126" t="s">
        <v>1314</v>
      </c>
      <c r="C134" s="121"/>
      <c r="D134" s="115"/>
      <c r="E134" s="123"/>
      <c r="F134" s="115"/>
      <c r="G134" s="124"/>
      <c r="H134" s="111"/>
      <c r="I134" s="111"/>
    </row>
    <row r="135" s="109" customFormat="1" customHeight="1" spans="1:9">
      <c r="A135" s="119">
        <v>2136602</v>
      </c>
      <c r="B135" s="126" t="s">
        <v>1451</v>
      </c>
      <c r="C135" s="121"/>
      <c r="D135" s="115"/>
      <c r="E135" s="123"/>
      <c r="F135" s="115"/>
      <c r="G135" s="124"/>
      <c r="H135" s="111"/>
      <c r="I135" s="111"/>
    </row>
    <row r="136" s="109" customFormat="1" customHeight="1" spans="1:9">
      <c r="A136" s="119">
        <v>2136603</v>
      </c>
      <c r="B136" s="126" t="s">
        <v>1452</v>
      </c>
      <c r="C136" s="121"/>
      <c r="D136" s="115"/>
      <c r="E136" s="123"/>
      <c r="F136" s="115"/>
      <c r="G136" s="124"/>
      <c r="H136" s="111"/>
      <c r="I136" s="111"/>
    </row>
    <row r="137" s="109" customFormat="1" customHeight="1" spans="1:9">
      <c r="A137" s="119">
        <v>2136699</v>
      </c>
      <c r="B137" s="126" t="s">
        <v>1453</v>
      </c>
      <c r="C137" s="121"/>
      <c r="D137" s="115"/>
      <c r="E137" s="123"/>
      <c r="F137" s="115"/>
      <c r="G137" s="124"/>
      <c r="H137" s="111"/>
      <c r="I137" s="111"/>
    </row>
    <row r="138" s="109" customFormat="1" customHeight="1" spans="1:9">
      <c r="A138" s="119">
        <v>21367</v>
      </c>
      <c r="B138" s="125" t="s">
        <v>1454</v>
      </c>
      <c r="C138" s="121"/>
      <c r="D138" s="115"/>
      <c r="E138" s="123">
        <f>SUM(E139:E142)</f>
        <v>0</v>
      </c>
      <c r="F138" s="115"/>
      <c r="G138" s="124"/>
      <c r="H138" s="111"/>
      <c r="I138" s="111"/>
    </row>
    <row r="139" s="109" customFormat="1" customHeight="1" spans="1:9">
      <c r="A139" s="119">
        <v>2136701</v>
      </c>
      <c r="B139" s="126" t="s">
        <v>1314</v>
      </c>
      <c r="C139" s="121"/>
      <c r="D139" s="115"/>
      <c r="E139" s="123"/>
      <c r="F139" s="115"/>
      <c r="G139" s="124"/>
      <c r="H139" s="111"/>
      <c r="I139" s="111"/>
    </row>
    <row r="140" s="109" customFormat="1" customHeight="1" spans="1:9">
      <c r="A140" s="119">
        <v>2136702</v>
      </c>
      <c r="B140" s="126" t="s">
        <v>1451</v>
      </c>
      <c r="C140" s="121"/>
      <c r="D140" s="115"/>
      <c r="E140" s="123"/>
      <c r="F140" s="115"/>
      <c r="G140" s="124"/>
      <c r="H140" s="111"/>
      <c r="I140" s="111"/>
    </row>
    <row r="141" s="109" customFormat="1" customHeight="1" spans="1:9">
      <c r="A141" s="119">
        <v>2136703</v>
      </c>
      <c r="B141" s="126" t="s">
        <v>1455</v>
      </c>
      <c r="C141" s="121"/>
      <c r="D141" s="115"/>
      <c r="E141" s="123"/>
      <c r="F141" s="115"/>
      <c r="G141" s="124"/>
      <c r="H141" s="111"/>
      <c r="I141" s="111"/>
    </row>
    <row r="142" s="109" customFormat="1" customHeight="1" spans="1:9">
      <c r="A142" s="119">
        <v>2136799</v>
      </c>
      <c r="B142" s="126" t="s">
        <v>1456</v>
      </c>
      <c r="C142" s="121"/>
      <c r="D142" s="115"/>
      <c r="E142" s="123"/>
      <c r="F142" s="115"/>
      <c r="G142" s="124"/>
      <c r="H142" s="111"/>
      <c r="I142" s="111"/>
    </row>
    <row r="143" s="109" customFormat="1" customHeight="1" spans="1:9">
      <c r="A143" s="119">
        <v>21369</v>
      </c>
      <c r="B143" s="125" t="s">
        <v>1457</v>
      </c>
      <c r="C143" s="121"/>
      <c r="D143" s="115"/>
      <c r="E143" s="123">
        <f>SUM(E144:E147)</f>
        <v>0</v>
      </c>
      <c r="F143" s="115"/>
      <c r="G143" s="124"/>
      <c r="H143" s="111"/>
      <c r="I143" s="111"/>
    </row>
    <row r="144" s="109" customFormat="1" customHeight="1" spans="1:9">
      <c r="A144" s="119">
        <v>2136901</v>
      </c>
      <c r="B144" s="126" t="s">
        <v>776</v>
      </c>
      <c r="C144" s="121"/>
      <c r="D144" s="115"/>
      <c r="E144" s="123"/>
      <c r="F144" s="115"/>
      <c r="G144" s="124"/>
      <c r="H144" s="111"/>
      <c r="I144" s="111"/>
    </row>
    <row r="145" s="109" customFormat="1" customHeight="1" spans="1:9">
      <c r="A145" s="119">
        <v>2136902</v>
      </c>
      <c r="B145" s="126" t="s">
        <v>1458</v>
      </c>
      <c r="C145" s="121"/>
      <c r="D145" s="115"/>
      <c r="E145" s="123"/>
      <c r="F145" s="115"/>
      <c r="G145" s="124"/>
      <c r="H145" s="111"/>
      <c r="I145" s="111"/>
    </row>
    <row r="146" s="109" customFormat="1" customHeight="1" spans="1:9">
      <c r="A146" s="119">
        <v>2136903</v>
      </c>
      <c r="B146" s="126" t="s">
        <v>1459</v>
      </c>
      <c r="C146" s="121"/>
      <c r="D146" s="115"/>
      <c r="E146" s="123"/>
      <c r="F146" s="115"/>
      <c r="G146" s="124"/>
      <c r="H146" s="111"/>
      <c r="I146" s="111"/>
    </row>
    <row r="147" s="109" customFormat="1" customHeight="1" spans="1:9">
      <c r="A147" s="119">
        <v>2136999</v>
      </c>
      <c r="B147" s="126" t="s">
        <v>1460</v>
      </c>
      <c r="C147" s="121"/>
      <c r="D147" s="115"/>
      <c r="E147" s="123"/>
      <c r="F147" s="115"/>
      <c r="G147" s="124"/>
      <c r="H147" s="111"/>
      <c r="I147" s="111"/>
    </row>
    <row r="148" s="109" customFormat="1" customHeight="1" spans="1:9">
      <c r="A148" s="119">
        <v>21370</v>
      </c>
      <c r="B148" s="125" t="s">
        <v>1461</v>
      </c>
      <c r="C148" s="121"/>
      <c r="D148" s="115"/>
      <c r="E148" s="123">
        <f>SUM(E149:E150)</f>
        <v>0</v>
      </c>
      <c r="F148" s="115"/>
      <c r="G148" s="124"/>
      <c r="H148" s="111"/>
      <c r="I148" s="111"/>
    </row>
    <row r="149" s="109" customFormat="1" customHeight="1" spans="1:9">
      <c r="A149" s="119">
        <v>2137001</v>
      </c>
      <c r="B149" s="126" t="s">
        <v>1462</v>
      </c>
      <c r="C149" s="121"/>
      <c r="D149" s="115"/>
      <c r="E149" s="123"/>
      <c r="F149" s="115"/>
      <c r="G149" s="124"/>
      <c r="H149" s="111"/>
      <c r="I149" s="111"/>
    </row>
    <row r="150" s="109" customFormat="1" customHeight="1" spans="1:9">
      <c r="A150" s="119">
        <v>2137099</v>
      </c>
      <c r="B150" s="126" t="s">
        <v>1463</v>
      </c>
      <c r="C150" s="121"/>
      <c r="D150" s="115"/>
      <c r="E150" s="123"/>
      <c r="F150" s="115"/>
      <c r="G150" s="124"/>
      <c r="H150" s="111"/>
      <c r="I150" s="111"/>
    </row>
    <row r="151" s="109" customFormat="1" customHeight="1" spans="1:9">
      <c r="A151" s="119">
        <v>21371</v>
      </c>
      <c r="B151" s="125" t="s">
        <v>1464</v>
      </c>
      <c r="C151" s="121"/>
      <c r="D151" s="115"/>
      <c r="E151" s="123">
        <f>SUM(E152:E155)</f>
        <v>0</v>
      </c>
      <c r="F151" s="115"/>
      <c r="G151" s="124"/>
      <c r="H151" s="111"/>
      <c r="I151" s="111"/>
    </row>
    <row r="152" s="109" customFormat="1" customHeight="1" spans="1:9">
      <c r="A152" s="119">
        <v>2137101</v>
      </c>
      <c r="B152" s="126" t="s">
        <v>1465</v>
      </c>
      <c r="C152" s="121"/>
      <c r="D152" s="115"/>
      <c r="E152" s="123"/>
      <c r="F152" s="115"/>
      <c r="G152" s="124"/>
      <c r="H152" s="111"/>
      <c r="I152" s="111"/>
    </row>
    <row r="153" s="109" customFormat="1" customHeight="1" spans="1:9">
      <c r="A153" s="119">
        <v>2137102</v>
      </c>
      <c r="B153" s="126" t="s">
        <v>1466</v>
      </c>
      <c r="C153" s="121"/>
      <c r="D153" s="115"/>
      <c r="E153" s="123"/>
      <c r="F153" s="115"/>
      <c r="G153" s="124"/>
      <c r="H153" s="111"/>
      <c r="I153" s="111"/>
    </row>
    <row r="154" s="109" customFormat="1" customHeight="1" spans="1:9">
      <c r="A154" s="119">
        <v>2137103</v>
      </c>
      <c r="B154" s="126" t="s">
        <v>1467</v>
      </c>
      <c r="C154" s="121"/>
      <c r="D154" s="115"/>
      <c r="E154" s="123"/>
      <c r="F154" s="115"/>
      <c r="G154" s="124"/>
      <c r="H154" s="111"/>
      <c r="I154" s="111"/>
    </row>
    <row r="155" s="109" customFormat="1" customHeight="1" spans="1:9">
      <c r="A155" s="119">
        <v>2137199</v>
      </c>
      <c r="B155" s="126" t="s">
        <v>1468</v>
      </c>
      <c r="C155" s="121"/>
      <c r="D155" s="115"/>
      <c r="E155" s="123"/>
      <c r="F155" s="115"/>
      <c r="G155" s="124"/>
      <c r="H155" s="111"/>
      <c r="I155" s="111"/>
    </row>
    <row r="156" s="109" customFormat="1" customHeight="1" spans="1:9">
      <c r="A156" s="119">
        <v>21372</v>
      </c>
      <c r="B156" s="125" t="s">
        <v>1312</v>
      </c>
      <c r="C156" s="123">
        <f>SUM(C157:C159)</f>
        <v>1000</v>
      </c>
      <c r="D156" s="123">
        <f>SUM(D157:D159)</f>
        <v>1000</v>
      </c>
      <c r="E156" s="123">
        <f>SUM(E157:E159)</f>
        <v>1054</v>
      </c>
      <c r="F156" s="124">
        <f t="shared" ref="F156:F158" si="0">E156/D156</f>
        <v>1.054</v>
      </c>
      <c r="G156" s="124">
        <v>-0.208708708708709</v>
      </c>
      <c r="H156" s="111"/>
      <c r="I156" s="111">
        <v>1332</v>
      </c>
    </row>
    <row r="157" s="109" customFormat="1" customHeight="1" spans="1:9">
      <c r="A157" s="119">
        <v>2137201</v>
      </c>
      <c r="B157" s="126" t="s">
        <v>1313</v>
      </c>
      <c r="C157" s="121">
        <v>500</v>
      </c>
      <c r="D157" s="115">
        <v>500</v>
      </c>
      <c r="E157" s="123">
        <v>492</v>
      </c>
      <c r="F157" s="124">
        <f t="shared" si="0"/>
        <v>0.984</v>
      </c>
      <c r="G157" s="124">
        <v>-0.141361256544503</v>
      </c>
      <c r="H157" s="111"/>
      <c r="I157" s="111">
        <v>573</v>
      </c>
    </row>
    <row r="158" s="109" customFormat="1" customHeight="1" spans="1:9">
      <c r="A158" s="119">
        <v>2137202</v>
      </c>
      <c r="B158" s="126" t="s">
        <v>1314</v>
      </c>
      <c r="C158" s="121">
        <v>500</v>
      </c>
      <c r="D158" s="115">
        <v>500</v>
      </c>
      <c r="E158" s="123">
        <v>562</v>
      </c>
      <c r="F158" s="124">
        <f t="shared" si="0"/>
        <v>1.124</v>
      </c>
      <c r="G158" s="124">
        <v>-0.259552042160738</v>
      </c>
      <c r="H158" s="111"/>
      <c r="I158" s="111">
        <v>759</v>
      </c>
    </row>
    <row r="159" s="109" customFormat="1" customHeight="1" spans="1:9">
      <c r="A159" s="119">
        <v>2137299</v>
      </c>
      <c r="B159" s="126" t="s">
        <v>1315</v>
      </c>
      <c r="C159" s="121"/>
      <c r="D159" s="115"/>
      <c r="E159" s="123"/>
      <c r="F159" s="115"/>
      <c r="G159" s="124"/>
      <c r="H159" s="111"/>
      <c r="I159" s="111"/>
    </row>
    <row r="160" s="109" customFormat="1" customHeight="1" spans="1:9">
      <c r="A160" s="119">
        <v>21373</v>
      </c>
      <c r="B160" s="125" t="s">
        <v>1469</v>
      </c>
      <c r="C160" s="121"/>
      <c r="D160" s="115"/>
      <c r="E160" s="123">
        <f>SUM(E161:E163)</f>
        <v>0</v>
      </c>
      <c r="F160" s="115"/>
      <c r="G160" s="124"/>
      <c r="H160" s="111"/>
      <c r="I160" s="111"/>
    </row>
    <row r="161" s="109" customFormat="1" customHeight="1" spans="1:9">
      <c r="A161" s="119">
        <v>2137301</v>
      </c>
      <c r="B161" s="126" t="s">
        <v>1313</v>
      </c>
      <c r="C161" s="121"/>
      <c r="D161" s="115"/>
      <c r="E161" s="123"/>
      <c r="F161" s="115"/>
      <c r="G161" s="124"/>
      <c r="H161" s="111"/>
      <c r="I161" s="111"/>
    </row>
    <row r="162" s="109" customFormat="1" customHeight="1" spans="1:9">
      <c r="A162" s="119">
        <v>2137302</v>
      </c>
      <c r="B162" s="126" t="s">
        <v>1314</v>
      </c>
      <c r="C162" s="121"/>
      <c r="D162" s="115"/>
      <c r="E162" s="123"/>
      <c r="F162" s="115"/>
      <c r="G162" s="124"/>
      <c r="H162" s="111"/>
      <c r="I162" s="111"/>
    </row>
    <row r="163" s="109" customFormat="1" customHeight="1" spans="1:9">
      <c r="A163" s="119">
        <v>2137399</v>
      </c>
      <c r="B163" s="126" t="s">
        <v>1470</v>
      </c>
      <c r="C163" s="121"/>
      <c r="D163" s="115"/>
      <c r="E163" s="123"/>
      <c r="F163" s="115"/>
      <c r="G163" s="124"/>
      <c r="H163" s="111"/>
      <c r="I163" s="111"/>
    </row>
    <row r="164" s="109" customFormat="1" customHeight="1" spans="1:9">
      <c r="A164" s="119">
        <v>21374</v>
      </c>
      <c r="B164" s="125" t="s">
        <v>1471</v>
      </c>
      <c r="C164" s="121"/>
      <c r="D164" s="115"/>
      <c r="E164" s="123">
        <f>SUM(E165:E166)</f>
        <v>0</v>
      </c>
      <c r="F164" s="124"/>
      <c r="G164" s="124"/>
      <c r="H164" s="111"/>
      <c r="I164" s="111"/>
    </row>
    <row r="165" s="109" customFormat="1" customHeight="1" spans="1:9">
      <c r="A165" s="119">
        <v>2137401</v>
      </c>
      <c r="B165" s="126" t="s">
        <v>1314</v>
      </c>
      <c r="C165" s="121"/>
      <c r="D165" s="115"/>
      <c r="E165" s="123"/>
      <c r="F165" s="115"/>
      <c r="G165" s="124"/>
      <c r="H165" s="111"/>
      <c r="I165" s="111"/>
    </row>
    <row r="166" s="109" customFormat="1" customHeight="1" spans="1:9">
      <c r="A166" s="119">
        <v>2137499</v>
      </c>
      <c r="B166" s="126" t="s">
        <v>1472</v>
      </c>
      <c r="C166" s="121"/>
      <c r="D166" s="115"/>
      <c r="E166" s="123"/>
      <c r="F166" s="115"/>
      <c r="G166" s="124"/>
      <c r="H166" s="111"/>
      <c r="I166" s="111"/>
    </row>
    <row r="167" s="109" customFormat="1" customHeight="1" spans="1:9">
      <c r="A167" s="119">
        <v>21398</v>
      </c>
      <c r="B167" s="125" t="s">
        <v>1343</v>
      </c>
      <c r="C167" s="121"/>
      <c r="D167" s="115"/>
      <c r="E167" s="123">
        <f>SUM(E168:E170)</f>
        <v>0</v>
      </c>
      <c r="F167" s="115"/>
      <c r="G167" s="124"/>
      <c r="H167" s="111"/>
      <c r="I167" s="111"/>
    </row>
    <row r="168" s="109" customFormat="1" customHeight="1" spans="1:9">
      <c r="A168" s="119">
        <v>2139801</v>
      </c>
      <c r="B168" s="126" t="s">
        <v>1473</v>
      </c>
      <c r="C168" s="121"/>
      <c r="D168" s="115"/>
      <c r="E168" s="123"/>
      <c r="F168" s="115"/>
      <c r="G168" s="124"/>
      <c r="H168" s="111"/>
      <c r="I168" s="111"/>
    </row>
    <row r="169" s="109" customFormat="1" customHeight="1" spans="1:9">
      <c r="A169" s="119">
        <v>2139802</v>
      </c>
      <c r="B169" s="126" t="s">
        <v>1474</v>
      </c>
      <c r="C169" s="121"/>
      <c r="D169" s="115"/>
      <c r="E169" s="123"/>
      <c r="F169" s="115"/>
      <c r="G169" s="124"/>
      <c r="H169" s="111"/>
      <c r="I169" s="111"/>
    </row>
    <row r="170" s="109" customFormat="1" customHeight="1" spans="1:9">
      <c r="A170" s="119">
        <v>2139899</v>
      </c>
      <c r="B170" s="126" t="s">
        <v>1475</v>
      </c>
      <c r="C170" s="121"/>
      <c r="D170" s="115"/>
      <c r="E170" s="123"/>
      <c r="F170" s="115"/>
      <c r="G170" s="124"/>
      <c r="H170" s="111"/>
      <c r="I170" s="111"/>
    </row>
    <row r="171" s="109" customFormat="1" customHeight="1" spans="1:9">
      <c r="A171" s="119">
        <v>214</v>
      </c>
      <c r="B171" s="125" t="s">
        <v>805</v>
      </c>
      <c r="C171" s="121"/>
      <c r="D171" s="115"/>
      <c r="E171" s="123">
        <f>SUM(E172,E177,E182,E191,E198,E208,E211,E214,E215)</f>
        <v>0</v>
      </c>
      <c r="F171" s="115"/>
      <c r="G171" s="124"/>
      <c r="H171" s="111"/>
      <c r="I171" s="111"/>
    </row>
    <row r="172" s="109" customFormat="1" customHeight="1" spans="1:9">
      <c r="A172" s="119">
        <v>21460</v>
      </c>
      <c r="B172" s="125" t="s">
        <v>1476</v>
      </c>
      <c r="C172" s="121"/>
      <c r="D172" s="115"/>
      <c r="E172" s="123">
        <f>SUM(E173:E176)</f>
        <v>0</v>
      </c>
      <c r="F172" s="115"/>
      <c r="G172" s="124"/>
      <c r="H172" s="111"/>
      <c r="I172" s="111"/>
    </row>
    <row r="173" s="109" customFormat="1" customHeight="1" spans="1:9">
      <c r="A173" s="119">
        <v>2146001</v>
      </c>
      <c r="B173" s="126" t="s">
        <v>807</v>
      </c>
      <c r="C173" s="121"/>
      <c r="D173" s="128"/>
      <c r="E173" s="123"/>
      <c r="F173" s="124"/>
      <c r="G173" s="124"/>
      <c r="H173" s="111"/>
      <c r="I173" s="111"/>
    </row>
    <row r="174" s="109" customFormat="1" customHeight="1" spans="1:9">
      <c r="A174" s="119">
        <v>2146002</v>
      </c>
      <c r="B174" s="126" t="s">
        <v>808</v>
      </c>
      <c r="C174" s="121"/>
      <c r="D174" s="128"/>
      <c r="E174" s="123"/>
      <c r="F174" s="124"/>
      <c r="G174" s="124"/>
      <c r="H174" s="111"/>
      <c r="I174" s="111"/>
    </row>
    <row r="175" s="109" customFormat="1" customHeight="1" spans="1:9">
      <c r="A175" s="119">
        <v>2146003</v>
      </c>
      <c r="B175" s="126" t="s">
        <v>1477</v>
      </c>
      <c r="C175" s="121"/>
      <c r="D175" s="128"/>
      <c r="E175" s="123"/>
      <c r="F175" s="124"/>
      <c r="G175" s="124"/>
      <c r="H175" s="111"/>
      <c r="I175" s="111"/>
    </row>
    <row r="176" s="110" customFormat="1" customHeight="1" spans="1:9">
      <c r="A176" s="119">
        <v>2146099</v>
      </c>
      <c r="B176" s="126" t="s">
        <v>1478</v>
      </c>
      <c r="C176" s="121"/>
      <c r="D176" s="122"/>
      <c r="E176" s="123"/>
      <c r="F176" s="129"/>
      <c r="G176" s="124"/>
      <c r="H176" s="130"/>
      <c r="I176" s="130"/>
    </row>
    <row r="177" s="109" customFormat="1" customHeight="1" spans="1:9">
      <c r="A177" s="119">
        <v>21462</v>
      </c>
      <c r="B177" s="125" t="s">
        <v>1479</v>
      </c>
      <c r="C177" s="121"/>
      <c r="D177" s="115"/>
      <c r="E177" s="123">
        <f>SUM(E178:E181)</f>
        <v>0</v>
      </c>
      <c r="F177" s="115"/>
      <c r="G177" s="124"/>
      <c r="H177" s="111"/>
      <c r="I177" s="111"/>
    </row>
    <row r="178" s="109" customFormat="1" customHeight="1" spans="1:9">
      <c r="A178" s="119">
        <v>2146201</v>
      </c>
      <c r="B178" s="126" t="s">
        <v>1477</v>
      </c>
      <c r="C178" s="121"/>
      <c r="D178" s="115"/>
      <c r="E178" s="123"/>
      <c r="F178" s="115"/>
      <c r="G178" s="124"/>
      <c r="H178" s="111"/>
      <c r="I178" s="111"/>
    </row>
    <row r="179" s="109" customFormat="1" customHeight="1" spans="1:9">
      <c r="A179" s="119">
        <v>2146202</v>
      </c>
      <c r="B179" s="126" t="s">
        <v>1480</v>
      </c>
      <c r="C179" s="121"/>
      <c r="D179" s="115"/>
      <c r="E179" s="123"/>
      <c r="F179" s="115"/>
      <c r="G179" s="124"/>
      <c r="H179" s="111"/>
      <c r="I179" s="111"/>
    </row>
    <row r="180" s="109" customFormat="1" customHeight="1" spans="1:9">
      <c r="A180" s="119">
        <v>2146203</v>
      </c>
      <c r="B180" s="126" t="s">
        <v>1481</v>
      </c>
      <c r="C180" s="121"/>
      <c r="D180" s="115"/>
      <c r="E180" s="123"/>
      <c r="F180" s="115"/>
      <c r="G180" s="124"/>
      <c r="H180" s="111"/>
      <c r="I180" s="111"/>
    </row>
    <row r="181" s="109" customFormat="1" customHeight="1" spans="1:9">
      <c r="A181" s="119">
        <v>2146299</v>
      </c>
      <c r="B181" s="126" t="s">
        <v>1482</v>
      </c>
      <c r="C181" s="121"/>
      <c r="D181" s="115"/>
      <c r="E181" s="123"/>
      <c r="F181" s="115"/>
      <c r="G181" s="124"/>
      <c r="H181" s="111"/>
      <c r="I181" s="111"/>
    </row>
    <row r="182" s="109" customFormat="1" customHeight="1" spans="1:9">
      <c r="A182" s="119">
        <v>21464</v>
      </c>
      <c r="B182" s="125" t="s">
        <v>1483</v>
      </c>
      <c r="C182" s="121"/>
      <c r="D182" s="115"/>
      <c r="E182" s="123">
        <f>SUM(E183:E190)</f>
        <v>0</v>
      </c>
      <c r="F182" s="115"/>
      <c r="G182" s="124"/>
      <c r="H182" s="111"/>
      <c r="I182" s="111"/>
    </row>
    <row r="183" s="109" customFormat="1" customHeight="1" spans="1:9">
      <c r="A183" s="119">
        <v>2146401</v>
      </c>
      <c r="B183" s="126" t="s">
        <v>1484</v>
      </c>
      <c r="C183" s="121"/>
      <c r="D183" s="115"/>
      <c r="E183" s="123"/>
      <c r="F183" s="115"/>
      <c r="G183" s="124"/>
      <c r="H183" s="111"/>
      <c r="I183" s="111"/>
    </row>
    <row r="184" s="109" customFormat="1" customHeight="1" spans="1:9">
      <c r="A184" s="119">
        <v>2146402</v>
      </c>
      <c r="B184" s="126" t="s">
        <v>1485</v>
      </c>
      <c r="C184" s="121"/>
      <c r="D184" s="115"/>
      <c r="E184" s="123"/>
      <c r="F184" s="115"/>
      <c r="G184" s="124"/>
      <c r="H184" s="111"/>
      <c r="I184" s="111"/>
    </row>
    <row r="185" s="109" customFormat="1" customHeight="1" spans="1:9">
      <c r="A185" s="119">
        <v>2146403</v>
      </c>
      <c r="B185" s="126" t="s">
        <v>1486</v>
      </c>
      <c r="C185" s="121"/>
      <c r="D185" s="115"/>
      <c r="E185" s="123"/>
      <c r="F185" s="115"/>
      <c r="G185" s="124"/>
      <c r="H185" s="111"/>
      <c r="I185" s="111"/>
    </row>
    <row r="186" s="109" customFormat="1" customHeight="1" spans="1:9">
      <c r="A186" s="119">
        <v>2146404</v>
      </c>
      <c r="B186" s="126" t="s">
        <v>1487</v>
      </c>
      <c r="C186" s="121"/>
      <c r="D186" s="115"/>
      <c r="E186" s="123"/>
      <c r="F186" s="115"/>
      <c r="G186" s="124"/>
      <c r="H186" s="111"/>
      <c r="I186" s="111"/>
    </row>
    <row r="187" s="109" customFormat="1" customHeight="1" spans="1:9">
      <c r="A187" s="119">
        <v>2146405</v>
      </c>
      <c r="B187" s="126" t="s">
        <v>1488</v>
      </c>
      <c r="C187" s="121"/>
      <c r="D187" s="115"/>
      <c r="E187" s="123"/>
      <c r="F187" s="115"/>
      <c r="G187" s="124"/>
      <c r="H187" s="111"/>
      <c r="I187" s="111"/>
    </row>
    <row r="188" s="109" customFormat="1" customHeight="1" spans="1:9">
      <c r="A188" s="119">
        <v>2146406</v>
      </c>
      <c r="B188" s="126" t="s">
        <v>1489</v>
      </c>
      <c r="C188" s="121"/>
      <c r="D188" s="128"/>
      <c r="E188" s="123"/>
      <c r="F188" s="124"/>
      <c r="G188" s="124"/>
      <c r="H188" s="111"/>
      <c r="I188" s="111"/>
    </row>
    <row r="189" s="109" customFormat="1" customHeight="1" spans="1:9">
      <c r="A189" s="119">
        <v>2146407</v>
      </c>
      <c r="B189" s="126" t="s">
        <v>1490</v>
      </c>
      <c r="C189" s="121"/>
      <c r="D189" s="115"/>
      <c r="E189" s="123"/>
      <c r="F189" s="115"/>
      <c r="G189" s="124"/>
      <c r="H189" s="111"/>
      <c r="I189" s="111"/>
    </row>
    <row r="190" s="109" customFormat="1" customHeight="1" spans="1:9">
      <c r="A190" s="119">
        <v>2146499</v>
      </c>
      <c r="B190" s="126" t="s">
        <v>1491</v>
      </c>
      <c r="C190" s="121"/>
      <c r="D190" s="128"/>
      <c r="E190" s="123"/>
      <c r="F190" s="124"/>
      <c r="G190" s="124"/>
      <c r="H190" s="111"/>
      <c r="I190" s="111"/>
    </row>
    <row r="191" s="109" customFormat="1" customHeight="1" spans="1:9">
      <c r="A191" s="119">
        <v>21468</v>
      </c>
      <c r="B191" s="125" t="s">
        <v>1492</v>
      </c>
      <c r="C191" s="121"/>
      <c r="D191" s="128"/>
      <c r="E191" s="123">
        <f>SUM(E192:E197)</f>
        <v>0</v>
      </c>
      <c r="F191" s="124"/>
      <c r="G191" s="124"/>
      <c r="H191" s="111"/>
      <c r="I191" s="111"/>
    </row>
    <row r="192" s="109" customFormat="1" customHeight="1" spans="1:9">
      <c r="A192" s="119">
        <v>2146801</v>
      </c>
      <c r="B192" s="126" t="s">
        <v>1493</v>
      </c>
      <c r="C192" s="121"/>
      <c r="D192" s="128"/>
      <c r="E192" s="123"/>
      <c r="F192" s="124"/>
      <c r="G192" s="124"/>
      <c r="H192" s="111"/>
      <c r="I192" s="111"/>
    </row>
    <row r="193" s="109" customFormat="1" customHeight="1" spans="1:9">
      <c r="A193" s="119">
        <v>2146802</v>
      </c>
      <c r="B193" s="126" t="s">
        <v>1494</v>
      </c>
      <c r="C193" s="121"/>
      <c r="D193" s="115"/>
      <c r="E193" s="123"/>
      <c r="F193" s="115"/>
      <c r="G193" s="124"/>
      <c r="H193" s="111"/>
      <c r="I193" s="111"/>
    </row>
    <row r="194" s="109" customFormat="1" customHeight="1" spans="1:9">
      <c r="A194" s="119">
        <v>2146803</v>
      </c>
      <c r="B194" s="126" t="s">
        <v>1495</v>
      </c>
      <c r="C194" s="121"/>
      <c r="D194" s="128"/>
      <c r="E194" s="123"/>
      <c r="F194" s="124"/>
      <c r="G194" s="124"/>
      <c r="H194" s="111"/>
      <c r="I194" s="111"/>
    </row>
    <row r="195" s="109" customFormat="1" customHeight="1" spans="1:9">
      <c r="A195" s="119">
        <v>2146804</v>
      </c>
      <c r="B195" s="126" t="s">
        <v>1496</v>
      </c>
      <c r="C195" s="121"/>
      <c r="D195" s="115"/>
      <c r="E195" s="123"/>
      <c r="F195" s="115"/>
      <c r="G195" s="124"/>
      <c r="H195" s="111"/>
      <c r="I195" s="111"/>
    </row>
    <row r="196" s="109" customFormat="1" customHeight="1" spans="1:9">
      <c r="A196" s="119">
        <v>2146805</v>
      </c>
      <c r="B196" s="126" t="s">
        <v>1497</v>
      </c>
      <c r="C196" s="121"/>
      <c r="D196" s="115"/>
      <c r="E196" s="123"/>
      <c r="F196" s="115"/>
      <c r="G196" s="124"/>
      <c r="H196" s="111"/>
      <c r="I196" s="111"/>
    </row>
    <row r="197" s="109" customFormat="1" customHeight="1" spans="1:9">
      <c r="A197" s="119">
        <v>2146899</v>
      </c>
      <c r="B197" s="126" t="s">
        <v>1498</v>
      </c>
      <c r="C197" s="121"/>
      <c r="D197" s="115"/>
      <c r="E197" s="123"/>
      <c r="F197" s="115"/>
      <c r="G197" s="124"/>
      <c r="H197" s="111"/>
      <c r="I197" s="111"/>
    </row>
    <row r="198" s="109" customFormat="1" customHeight="1" spans="1:9">
      <c r="A198" s="119">
        <v>21469</v>
      </c>
      <c r="B198" s="125" t="s">
        <v>1499</v>
      </c>
      <c r="C198" s="121"/>
      <c r="D198" s="128"/>
      <c r="E198" s="123">
        <f>SUM(E199:E207)</f>
        <v>0</v>
      </c>
      <c r="F198" s="124"/>
      <c r="G198" s="124"/>
      <c r="H198" s="111"/>
      <c r="I198" s="111"/>
    </row>
    <row r="199" s="109" customFormat="1" customHeight="1" spans="1:9">
      <c r="A199" s="119">
        <v>2146901</v>
      </c>
      <c r="B199" s="126" t="s">
        <v>1500</v>
      </c>
      <c r="C199" s="121"/>
      <c r="D199" s="128"/>
      <c r="E199" s="123"/>
      <c r="F199" s="124"/>
      <c r="G199" s="124"/>
      <c r="H199" s="111"/>
      <c r="I199" s="111"/>
    </row>
    <row r="200" s="109" customFormat="1" customHeight="1" spans="1:9">
      <c r="A200" s="119">
        <v>2146902</v>
      </c>
      <c r="B200" s="126" t="s">
        <v>833</v>
      </c>
      <c r="C200" s="121"/>
      <c r="D200" s="133"/>
      <c r="E200" s="123"/>
      <c r="F200" s="124"/>
      <c r="G200" s="124"/>
      <c r="H200" s="111"/>
      <c r="I200" s="111"/>
    </row>
    <row r="201" s="109" customFormat="1" customHeight="1" spans="1:9">
      <c r="A201" s="119">
        <v>2146903</v>
      </c>
      <c r="B201" s="126" t="s">
        <v>1501</v>
      </c>
      <c r="C201" s="121"/>
      <c r="D201" s="133"/>
      <c r="E201" s="123"/>
      <c r="F201" s="124"/>
      <c r="G201" s="124"/>
      <c r="H201" s="111"/>
      <c r="I201" s="111"/>
    </row>
    <row r="202" s="109" customFormat="1" customHeight="1" spans="1:9">
      <c r="A202" s="119">
        <v>2146904</v>
      </c>
      <c r="B202" s="126" t="s">
        <v>1502</v>
      </c>
      <c r="C202" s="121"/>
      <c r="D202" s="115"/>
      <c r="E202" s="123"/>
      <c r="F202" s="115"/>
      <c r="G202" s="124"/>
      <c r="H202" s="111"/>
      <c r="I202" s="111"/>
    </row>
    <row r="203" s="109" customFormat="1" customHeight="1" spans="1:9">
      <c r="A203" s="119">
        <v>2146906</v>
      </c>
      <c r="B203" s="126" t="s">
        <v>1503</v>
      </c>
      <c r="C203" s="121"/>
      <c r="D203" s="115"/>
      <c r="E203" s="123"/>
      <c r="F203" s="115"/>
      <c r="G203" s="124"/>
      <c r="H203" s="111"/>
      <c r="I203" s="111"/>
    </row>
    <row r="204" s="109" customFormat="1" customHeight="1" spans="1:9">
      <c r="A204" s="119">
        <v>2146907</v>
      </c>
      <c r="B204" s="126" t="s">
        <v>1504</v>
      </c>
      <c r="C204" s="121"/>
      <c r="D204" s="128"/>
      <c r="E204" s="123"/>
      <c r="F204" s="128"/>
      <c r="G204" s="124"/>
      <c r="H204" s="111"/>
      <c r="I204" s="111"/>
    </row>
    <row r="205" s="109" customFormat="1" customHeight="1" spans="1:9">
      <c r="A205" s="119">
        <v>2146908</v>
      </c>
      <c r="B205" s="126" t="s">
        <v>1505</v>
      </c>
      <c r="C205" s="121"/>
      <c r="D205" s="115"/>
      <c r="E205" s="123"/>
      <c r="F205" s="115"/>
      <c r="G205" s="124"/>
      <c r="H205" s="111"/>
      <c r="I205" s="111"/>
    </row>
    <row r="206" s="109" customFormat="1" customHeight="1" spans="1:9">
      <c r="A206" s="119">
        <v>2146909</v>
      </c>
      <c r="B206" s="126" t="s">
        <v>1506</v>
      </c>
      <c r="C206" s="121"/>
      <c r="D206" s="115"/>
      <c r="E206" s="123"/>
      <c r="F206" s="115"/>
      <c r="G206" s="124"/>
      <c r="H206" s="111"/>
      <c r="I206" s="111"/>
    </row>
    <row r="207" s="109" customFormat="1" customHeight="1" spans="1:9">
      <c r="A207" s="119">
        <v>2146999</v>
      </c>
      <c r="B207" s="126" t="s">
        <v>1507</v>
      </c>
      <c r="C207" s="121"/>
      <c r="D207" s="115"/>
      <c r="E207" s="123"/>
      <c r="F207" s="115"/>
      <c r="G207" s="124"/>
      <c r="H207" s="111"/>
      <c r="I207" s="111"/>
    </row>
    <row r="208" s="109" customFormat="1" customHeight="1" spans="1:9">
      <c r="A208" s="119">
        <v>21470</v>
      </c>
      <c r="B208" s="125" t="s">
        <v>1508</v>
      </c>
      <c r="C208" s="121"/>
      <c r="D208" s="115"/>
      <c r="E208" s="123">
        <f>SUM(E209:E210)</f>
        <v>0</v>
      </c>
      <c r="F208" s="115"/>
      <c r="G208" s="124"/>
      <c r="H208" s="111"/>
      <c r="I208" s="111"/>
    </row>
    <row r="209" s="109" customFormat="1" customHeight="1" spans="1:9">
      <c r="A209" s="119">
        <v>2147001</v>
      </c>
      <c r="B209" s="126" t="s">
        <v>1509</v>
      </c>
      <c r="C209" s="121"/>
      <c r="D209" s="115"/>
      <c r="E209" s="123"/>
      <c r="F209" s="115"/>
      <c r="G209" s="124"/>
      <c r="H209" s="111"/>
      <c r="I209" s="111"/>
    </row>
    <row r="210" s="109" customFormat="1" customHeight="1" spans="1:9">
      <c r="A210" s="119">
        <v>2147099</v>
      </c>
      <c r="B210" s="126" t="s">
        <v>1510</v>
      </c>
      <c r="C210" s="121"/>
      <c r="D210" s="115"/>
      <c r="E210" s="123"/>
      <c r="F210" s="115"/>
      <c r="G210" s="124"/>
      <c r="H210" s="111"/>
      <c r="I210" s="111"/>
    </row>
    <row r="211" s="109" customFormat="1" customHeight="1" spans="1:9">
      <c r="A211" s="119">
        <v>21471</v>
      </c>
      <c r="B211" s="125" t="s">
        <v>1511</v>
      </c>
      <c r="C211" s="121"/>
      <c r="D211" s="115"/>
      <c r="E211" s="123">
        <f>SUM(E212:E213)</f>
        <v>0</v>
      </c>
      <c r="F211" s="115"/>
      <c r="G211" s="124"/>
      <c r="H211" s="111"/>
      <c r="I211" s="111"/>
    </row>
    <row r="212" s="109" customFormat="1" customHeight="1" spans="1:9">
      <c r="A212" s="119">
        <v>2147101</v>
      </c>
      <c r="B212" s="126" t="s">
        <v>1509</v>
      </c>
      <c r="C212" s="121"/>
      <c r="D212" s="128"/>
      <c r="E212" s="123"/>
      <c r="F212" s="128"/>
      <c r="G212" s="124"/>
      <c r="H212" s="111"/>
      <c r="I212" s="111"/>
    </row>
    <row r="213" s="109" customFormat="1" customHeight="1" spans="1:9">
      <c r="A213" s="119">
        <v>2147199</v>
      </c>
      <c r="B213" s="126" t="s">
        <v>1512</v>
      </c>
      <c r="C213" s="121"/>
      <c r="D213" s="115"/>
      <c r="E213" s="123"/>
      <c r="F213" s="115"/>
      <c r="G213" s="124"/>
      <c r="H213" s="111"/>
      <c r="I213" s="111"/>
    </row>
    <row r="214" s="109" customFormat="1" customHeight="1" spans="1:9">
      <c r="A214" s="119">
        <v>21472</v>
      </c>
      <c r="B214" s="125" t="s">
        <v>1513</v>
      </c>
      <c r="C214" s="121"/>
      <c r="D214" s="128"/>
      <c r="E214" s="123"/>
      <c r="F214" s="128"/>
      <c r="G214" s="124"/>
      <c r="H214" s="111"/>
      <c r="I214" s="111"/>
    </row>
    <row r="215" s="109" customFormat="1" customHeight="1" spans="1:9">
      <c r="A215" s="119">
        <v>21498</v>
      </c>
      <c r="B215" s="125" t="s">
        <v>1343</v>
      </c>
      <c r="C215" s="121"/>
      <c r="D215" s="128"/>
      <c r="E215" s="123">
        <f>SUM(E216:E220)</f>
        <v>0</v>
      </c>
      <c r="F215" s="128"/>
      <c r="G215" s="124"/>
      <c r="H215" s="111"/>
      <c r="I215" s="111"/>
    </row>
    <row r="216" s="109" customFormat="1" customHeight="1" spans="1:9">
      <c r="A216" s="119">
        <v>2149801</v>
      </c>
      <c r="B216" s="126" t="s">
        <v>1514</v>
      </c>
      <c r="C216" s="121"/>
      <c r="D216" s="115"/>
      <c r="E216" s="123"/>
      <c r="F216" s="115"/>
      <c r="G216" s="124"/>
      <c r="H216" s="111"/>
      <c r="I216" s="111"/>
    </row>
    <row r="217" s="109" customFormat="1" customHeight="1" spans="1:9">
      <c r="A217" s="119">
        <v>2149802</v>
      </c>
      <c r="B217" s="126" t="s">
        <v>1515</v>
      </c>
      <c r="C217" s="121"/>
      <c r="D217" s="115"/>
      <c r="E217" s="123"/>
      <c r="F217" s="115"/>
      <c r="G217" s="124"/>
      <c r="H217" s="111"/>
      <c r="I217" s="111"/>
    </row>
    <row r="218" s="109" customFormat="1" customHeight="1" spans="1:9">
      <c r="A218" s="119">
        <v>2149803</v>
      </c>
      <c r="B218" s="126" t="s">
        <v>1516</v>
      </c>
      <c r="C218" s="121"/>
      <c r="D218" s="115"/>
      <c r="E218" s="123"/>
      <c r="F218" s="115"/>
      <c r="G218" s="124"/>
      <c r="H218" s="111"/>
      <c r="I218" s="111"/>
    </row>
    <row r="219" s="109" customFormat="1" customHeight="1" spans="1:9">
      <c r="A219" s="119">
        <v>2149804</v>
      </c>
      <c r="B219" s="126" t="s">
        <v>1517</v>
      </c>
      <c r="C219" s="121"/>
      <c r="D219" s="115"/>
      <c r="E219" s="123"/>
      <c r="F219" s="115"/>
      <c r="G219" s="124"/>
      <c r="H219" s="111"/>
      <c r="I219" s="111"/>
    </row>
    <row r="220" s="109" customFormat="1" customHeight="1" spans="1:9">
      <c r="A220" s="119">
        <v>2149899</v>
      </c>
      <c r="B220" s="126" t="s">
        <v>1518</v>
      </c>
      <c r="C220" s="121"/>
      <c r="D220" s="115"/>
      <c r="E220" s="123"/>
      <c r="F220" s="115"/>
      <c r="G220" s="124"/>
      <c r="H220" s="111"/>
      <c r="I220" s="111"/>
    </row>
    <row r="221" s="109" customFormat="1" customHeight="1" spans="1:9">
      <c r="A221" s="119">
        <v>215</v>
      </c>
      <c r="B221" s="125" t="s">
        <v>844</v>
      </c>
      <c r="C221" s="121"/>
      <c r="D221" s="123">
        <f>D222+D226</f>
        <v>769</v>
      </c>
      <c r="E221" s="123">
        <f>E222+E226</f>
        <v>0</v>
      </c>
      <c r="F221" s="124"/>
      <c r="G221" s="124"/>
      <c r="H221" s="111"/>
      <c r="I221" s="111"/>
    </row>
    <row r="222" s="109" customFormat="1" customHeight="1" spans="1:9">
      <c r="A222" s="119">
        <v>21562</v>
      </c>
      <c r="B222" s="125" t="s">
        <v>1519</v>
      </c>
      <c r="C222" s="121"/>
      <c r="D222" s="115"/>
      <c r="E222" s="123">
        <f>SUM(E223:E225)</f>
        <v>0</v>
      </c>
      <c r="F222" s="115"/>
      <c r="G222" s="124"/>
      <c r="H222" s="111"/>
      <c r="I222" s="111"/>
    </row>
    <row r="223" s="109" customFormat="1" customHeight="1" spans="1:9">
      <c r="A223" s="119">
        <v>2156201</v>
      </c>
      <c r="B223" s="126" t="s">
        <v>1520</v>
      </c>
      <c r="C223" s="121"/>
      <c r="D223" s="115"/>
      <c r="E223" s="123"/>
      <c r="F223" s="115"/>
      <c r="G223" s="124"/>
      <c r="H223" s="111"/>
      <c r="I223" s="111"/>
    </row>
    <row r="224" s="109" customFormat="1" customHeight="1" spans="1:9">
      <c r="A224" s="119">
        <v>2156202</v>
      </c>
      <c r="B224" s="126" t="s">
        <v>1521</v>
      </c>
      <c r="C224" s="121"/>
      <c r="D224" s="115"/>
      <c r="E224" s="123"/>
      <c r="F224" s="115"/>
      <c r="G224" s="124"/>
      <c r="H224" s="111"/>
      <c r="I224" s="111"/>
    </row>
    <row r="225" s="109" customFormat="1" customHeight="1" spans="1:9">
      <c r="A225" s="119">
        <v>2156299</v>
      </c>
      <c r="B225" s="126" t="s">
        <v>1522</v>
      </c>
      <c r="C225" s="121"/>
      <c r="D225" s="115"/>
      <c r="E225" s="123"/>
      <c r="F225" s="115"/>
      <c r="G225" s="124"/>
      <c r="H225" s="111"/>
      <c r="I225" s="111"/>
    </row>
    <row r="226" s="109" customFormat="1" customHeight="1" spans="1:9">
      <c r="A226" s="119">
        <v>21598</v>
      </c>
      <c r="B226" s="125" t="s">
        <v>1343</v>
      </c>
      <c r="C226" s="121"/>
      <c r="D226" s="115">
        <v>769</v>
      </c>
      <c r="E226" s="123">
        <f>SUM(E227:E230)</f>
        <v>0</v>
      </c>
      <c r="F226" s="124"/>
      <c r="G226" s="124"/>
      <c r="H226" s="111"/>
      <c r="I226" s="111"/>
    </row>
    <row r="227" s="109" customFormat="1" customHeight="1" spans="1:9">
      <c r="A227" s="119">
        <v>2159801</v>
      </c>
      <c r="B227" s="126" t="s">
        <v>1523</v>
      </c>
      <c r="C227" s="121"/>
      <c r="D227" s="115"/>
      <c r="E227" s="123"/>
      <c r="F227" s="115"/>
      <c r="G227" s="124"/>
      <c r="H227" s="111"/>
      <c r="I227" s="111"/>
    </row>
    <row r="228" s="109" customFormat="1" customHeight="1" spans="1:9">
      <c r="A228" s="119">
        <v>2159802</v>
      </c>
      <c r="B228" s="126" t="s">
        <v>1524</v>
      </c>
      <c r="C228" s="121"/>
      <c r="D228" s="115"/>
      <c r="E228" s="123"/>
      <c r="F228" s="115"/>
      <c r="G228" s="124"/>
      <c r="H228" s="111"/>
      <c r="I228" s="111"/>
    </row>
    <row r="229" s="109" customFormat="1" customHeight="1" spans="1:9">
      <c r="A229" s="119">
        <v>2159803</v>
      </c>
      <c r="B229" s="126" t="s">
        <v>1525</v>
      </c>
      <c r="C229" s="121"/>
      <c r="D229" s="115">
        <v>769</v>
      </c>
      <c r="E229" s="123"/>
      <c r="F229" s="124"/>
      <c r="G229" s="124"/>
      <c r="H229" s="111"/>
      <c r="I229" s="111"/>
    </row>
    <row r="230" s="109" customFormat="1" customHeight="1" spans="1:9">
      <c r="A230" s="119">
        <v>2159899</v>
      </c>
      <c r="B230" s="126" t="s">
        <v>1526</v>
      </c>
      <c r="C230" s="121"/>
      <c r="D230" s="115"/>
      <c r="E230" s="123"/>
      <c r="F230" s="115"/>
      <c r="G230" s="124"/>
      <c r="H230" s="111"/>
      <c r="I230" s="111"/>
    </row>
    <row r="231" s="109" customFormat="1" customHeight="1" spans="1:9">
      <c r="A231" s="119">
        <v>217</v>
      </c>
      <c r="B231" s="125" t="s">
        <v>902</v>
      </c>
      <c r="C231" s="121"/>
      <c r="D231" s="115"/>
      <c r="E231" s="123">
        <f>E232</f>
        <v>0</v>
      </c>
      <c r="F231" s="115"/>
      <c r="G231" s="124"/>
      <c r="H231" s="111"/>
      <c r="I231" s="111"/>
    </row>
    <row r="232" s="109" customFormat="1" customHeight="1" spans="1:9">
      <c r="A232" s="119">
        <v>21704</v>
      </c>
      <c r="B232" s="125" t="s">
        <v>922</v>
      </c>
      <c r="C232" s="121"/>
      <c r="D232" s="115"/>
      <c r="E232" s="123">
        <f>SUM(E233:E234)</f>
        <v>0</v>
      </c>
      <c r="F232" s="115"/>
      <c r="G232" s="124"/>
      <c r="H232" s="111"/>
      <c r="I232" s="111"/>
    </row>
    <row r="233" s="109" customFormat="1" customHeight="1" spans="1:9">
      <c r="A233" s="119">
        <v>2170402</v>
      </c>
      <c r="B233" s="126" t="s">
        <v>1527</v>
      </c>
      <c r="C233" s="121"/>
      <c r="D233" s="115"/>
      <c r="E233" s="123"/>
      <c r="F233" s="115"/>
      <c r="G233" s="124"/>
      <c r="H233" s="111"/>
      <c r="I233" s="111"/>
    </row>
    <row r="234" s="109" customFormat="1" customHeight="1" spans="1:9">
      <c r="A234" s="119">
        <v>2170403</v>
      </c>
      <c r="B234" s="126" t="s">
        <v>1528</v>
      </c>
      <c r="C234" s="121"/>
      <c r="D234" s="115"/>
      <c r="E234" s="123"/>
      <c r="F234" s="115"/>
      <c r="G234" s="124"/>
      <c r="H234" s="111"/>
      <c r="I234" s="111"/>
    </row>
    <row r="235" s="109" customFormat="1" customHeight="1" spans="1:9">
      <c r="A235" s="119">
        <v>220</v>
      </c>
      <c r="B235" s="125" t="s">
        <v>937</v>
      </c>
      <c r="C235" s="121"/>
      <c r="D235" s="115"/>
      <c r="E235" s="123">
        <f>E236</f>
        <v>0</v>
      </c>
      <c r="F235" s="115"/>
      <c r="G235" s="124"/>
      <c r="H235" s="111"/>
      <c r="I235" s="111"/>
    </row>
    <row r="236" s="109" customFormat="1" customHeight="1" spans="1:9">
      <c r="A236" s="119">
        <v>22006</v>
      </c>
      <c r="B236" s="125" t="s">
        <v>1529</v>
      </c>
      <c r="C236" s="121"/>
      <c r="D236" s="115"/>
      <c r="E236" s="123">
        <f>SUM(E237:E238)</f>
        <v>0</v>
      </c>
      <c r="F236" s="115"/>
      <c r="G236" s="124"/>
      <c r="H236" s="111"/>
      <c r="I236" s="111"/>
    </row>
    <row r="237" s="109" customFormat="1" customHeight="1" spans="1:9">
      <c r="A237" s="119">
        <v>2200601</v>
      </c>
      <c r="B237" s="126" t="s">
        <v>1530</v>
      </c>
      <c r="C237" s="121"/>
      <c r="D237" s="115"/>
      <c r="E237" s="123"/>
      <c r="F237" s="115"/>
      <c r="G237" s="124"/>
      <c r="H237" s="111"/>
      <c r="I237" s="111"/>
    </row>
    <row r="238" s="109" customFormat="1" customHeight="1" spans="1:9">
      <c r="A238" s="119">
        <v>2200602</v>
      </c>
      <c r="B238" s="126" t="s">
        <v>1531</v>
      </c>
      <c r="C238" s="121"/>
      <c r="D238" s="115"/>
      <c r="E238" s="123"/>
      <c r="F238" s="115"/>
      <c r="G238" s="124"/>
      <c r="H238" s="111"/>
      <c r="I238" s="111"/>
    </row>
    <row r="239" s="109" customFormat="1" customHeight="1" spans="1:9">
      <c r="A239" s="119">
        <v>221</v>
      </c>
      <c r="B239" s="125" t="s">
        <v>975</v>
      </c>
      <c r="C239" s="121"/>
      <c r="D239" s="115"/>
      <c r="E239" s="123">
        <f>E240</f>
        <v>0</v>
      </c>
      <c r="F239" s="115"/>
      <c r="G239" s="124"/>
      <c r="H239" s="111"/>
      <c r="I239" s="111"/>
    </row>
    <row r="240" s="109" customFormat="1" customHeight="1" spans="1:9">
      <c r="A240" s="119">
        <v>22198</v>
      </c>
      <c r="B240" s="125" t="s">
        <v>1343</v>
      </c>
      <c r="C240" s="121"/>
      <c r="D240" s="115"/>
      <c r="E240" s="123">
        <f>SUM(E241:E242)</f>
        <v>0</v>
      </c>
      <c r="F240" s="115"/>
      <c r="G240" s="124"/>
      <c r="H240" s="111"/>
      <c r="I240" s="111"/>
    </row>
    <row r="241" s="109" customFormat="1" customHeight="1" spans="1:9">
      <c r="A241" s="119">
        <v>2219801</v>
      </c>
      <c r="B241" s="126" t="s">
        <v>986</v>
      </c>
      <c r="C241" s="121"/>
      <c r="D241" s="115"/>
      <c r="E241" s="123"/>
      <c r="F241" s="115"/>
      <c r="G241" s="124"/>
      <c r="H241" s="111"/>
      <c r="I241" s="111"/>
    </row>
    <row r="242" s="109" customFormat="1" customHeight="1" spans="1:9">
      <c r="A242" s="119">
        <v>2219899</v>
      </c>
      <c r="B242" s="126" t="s">
        <v>1532</v>
      </c>
      <c r="C242" s="121"/>
      <c r="D242" s="115"/>
      <c r="E242" s="123"/>
      <c r="F242" s="115"/>
      <c r="G242" s="124"/>
      <c r="H242" s="111"/>
      <c r="I242" s="111"/>
    </row>
    <row r="243" s="109" customFormat="1" customHeight="1" spans="1:9">
      <c r="A243" s="119">
        <v>222</v>
      </c>
      <c r="B243" s="125" t="s">
        <v>996</v>
      </c>
      <c r="C243" s="121"/>
      <c r="D243" s="115"/>
      <c r="E243" s="123">
        <f>E244</f>
        <v>0</v>
      </c>
      <c r="F243" s="115"/>
      <c r="G243" s="124"/>
      <c r="H243" s="111"/>
      <c r="I243" s="111"/>
    </row>
    <row r="244" s="109" customFormat="1" customHeight="1" spans="1:9">
      <c r="A244" s="119">
        <v>22298</v>
      </c>
      <c r="B244" s="125" t="s">
        <v>1343</v>
      </c>
      <c r="C244" s="121"/>
      <c r="D244" s="115"/>
      <c r="E244" s="123">
        <f>SUM(E245:E246)</f>
        <v>0</v>
      </c>
      <c r="F244" s="115"/>
      <c r="G244" s="124"/>
      <c r="H244" s="111"/>
      <c r="I244" s="111"/>
    </row>
    <row r="245" s="109" customFormat="1" customHeight="1" spans="1:9">
      <c r="A245" s="119">
        <v>2229801</v>
      </c>
      <c r="B245" s="126" t="s">
        <v>1007</v>
      </c>
      <c r="C245" s="121"/>
      <c r="D245" s="115"/>
      <c r="E245" s="123"/>
      <c r="F245" s="115"/>
      <c r="G245" s="124"/>
      <c r="H245" s="111"/>
      <c r="I245" s="111"/>
    </row>
    <row r="246" s="109" customFormat="1" customHeight="1" spans="1:9">
      <c r="A246" s="119">
        <v>2229899</v>
      </c>
      <c r="B246" s="126" t="s">
        <v>1533</v>
      </c>
      <c r="C246" s="121"/>
      <c r="D246" s="115"/>
      <c r="E246" s="123"/>
      <c r="F246" s="115"/>
      <c r="G246" s="124"/>
      <c r="H246" s="111"/>
      <c r="I246" s="111"/>
    </row>
    <row r="247" s="109" customFormat="1" customHeight="1" spans="1:9">
      <c r="A247" s="119">
        <v>224</v>
      </c>
      <c r="B247" s="125" t="s">
        <v>1037</v>
      </c>
      <c r="C247" s="121"/>
      <c r="D247" s="115"/>
      <c r="E247" s="123">
        <f>E248</f>
        <v>0</v>
      </c>
      <c r="F247" s="115"/>
      <c r="G247" s="124"/>
      <c r="H247" s="111"/>
      <c r="I247" s="111"/>
    </row>
    <row r="248" s="109" customFormat="1" customHeight="1" spans="1:9">
      <c r="A248" s="119">
        <v>22498</v>
      </c>
      <c r="B248" s="125" t="s">
        <v>1534</v>
      </c>
      <c r="C248" s="121"/>
      <c r="D248" s="115"/>
      <c r="E248" s="123">
        <f>SUM(E249:E251)</f>
        <v>0</v>
      </c>
      <c r="F248" s="115"/>
      <c r="G248" s="124"/>
      <c r="H248" s="111"/>
      <c r="I248" s="111"/>
    </row>
    <row r="249" s="109" customFormat="1" customHeight="1" spans="1:9">
      <c r="A249" s="119">
        <v>2249801</v>
      </c>
      <c r="B249" s="126" t="s">
        <v>1535</v>
      </c>
      <c r="C249" s="121"/>
      <c r="D249" s="115"/>
      <c r="E249" s="123"/>
      <c r="F249" s="115"/>
      <c r="G249" s="124"/>
      <c r="H249" s="111"/>
      <c r="I249" s="111"/>
    </row>
    <row r="250" s="109" customFormat="1" customHeight="1" spans="1:9">
      <c r="A250" s="119">
        <v>2249802</v>
      </c>
      <c r="B250" s="126" t="s">
        <v>1536</v>
      </c>
      <c r="C250" s="121"/>
      <c r="D250" s="115"/>
      <c r="E250" s="123"/>
      <c r="F250" s="115"/>
      <c r="G250" s="124"/>
      <c r="H250" s="111"/>
      <c r="I250" s="111"/>
    </row>
    <row r="251" s="109" customFormat="1" customHeight="1" spans="1:9">
      <c r="A251" s="119">
        <v>2249899</v>
      </c>
      <c r="B251" s="126" t="s">
        <v>1537</v>
      </c>
      <c r="C251" s="121"/>
      <c r="D251" s="115"/>
      <c r="E251" s="123"/>
      <c r="F251" s="115"/>
      <c r="G251" s="124"/>
      <c r="H251" s="111"/>
      <c r="I251" s="111"/>
    </row>
    <row r="252" s="109" customFormat="1" customHeight="1" spans="1:9">
      <c r="A252" s="119">
        <v>229</v>
      </c>
      <c r="B252" s="125" t="s">
        <v>1158</v>
      </c>
      <c r="C252" s="123">
        <f>SUM(C253,C257,C266,C268,C270,C282)</f>
        <v>1500</v>
      </c>
      <c r="D252" s="123">
        <f>SUM(D253,D257,D266,D268,D270,D282)</f>
        <v>85400</v>
      </c>
      <c r="E252" s="123">
        <f>SUM(E253,E257,E266,E268,E270,E282)</f>
        <v>60390</v>
      </c>
      <c r="F252" s="124">
        <f t="shared" ref="F252:F257" si="1">E252/D252</f>
        <v>0.707142857142857</v>
      </c>
      <c r="G252" s="124">
        <v>-0.155880461826619</v>
      </c>
      <c r="H252" s="111"/>
      <c r="I252" s="111"/>
    </row>
    <row r="253" s="109" customFormat="1" customHeight="1" spans="1:9">
      <c r="A253" s="119">
        <v>22904</v>
      </c>
      <c r="B253" s="125" t="s">
        <v>1538</v>
      </c>
      <c r="C253" s="123">
        <f>SUM(C254:C256)</f>
        <v>0</v>
      </c>
      <c r="D253" s="123">
        <v>83397</v>
      </c>
      <c r="E253" s="123">
        <f>SUM(E254:E256)</f>
        <v>58600</v>
      </c>
      <c r="F253" s="124">
        <f t="shared" si="1"/>
        <v>0.702663165341679</v>
      </c>
      <c r="G253" s="124">
        <v>-0.143450171017628</v>
      </c>
      <c r="H253" s="111"/>
      <c r="I253" s="111"/>
    </row>
    <row r="254" s="109" customFormat="1" customHeight="1" spans="1:9">
      <c r="A254" s="119">
        <v>2290401</v>
      </c>
      <c r="B254" s="126" t="s">
        <v>1539</v>
      </c>
      <c r="C254" s="121"/>
      <c r="D254" s="115"/>
      <c r="E254" s="123"/>
      <c r="F254" s="115"/>
      <c r="G254" s="124"/>
      <c r="H254" s="111"/>
      <c r="I254" s="111"/>
    </row>
    <row r="255" s="109" customFormat="1" customHeight="1" spans="1:9">
      <c r="A255" s="119">
        <v>2290402</v>
      </c>
      <c r="B255" s="126" t="s">
        <v>1540</v>
      </c>
      <c r="C255" s="121"/>
      <c r="D255" s="134"/>
      <c r="E255" s="123">
        <v>58600</v>
      </c>
      <c r="F255" s="124"/>
      <c r="G255" s="124">
        <v>0.0772058823529411</v>
      </c>
      <c r="H255" s="111"/>
      <c r="I255" s="111"/>
    </row>
    <row r="256" s="109" customFormat="1" customHeight="1" spans="1:9">
      <c r="A256" s="119">
        <v>2290403</v>
      </c>
      <c r="B256" s="126" t="s">
        <v>1541</v>
      </c>
      <c r="C256" s="121"/>
      <c r="D256" s="128"/>
      <c r="E256" s="123"/>
      <c r="F256" s="128"/>
      <c r="G256" s="128"/>
      <c r="H256" s="111"/>
      <c r="I256" s="111"/>
    </row>
    <row r="257" s="109" customFormat="1" customHeight="1" spans="1:9">
      <c r="A257" s="119">
        <v>22908</v>
      </c>
      <c r="B257" s="125" t="s">
        <v>1542</v>
      </c>
      <c r="C257" s="123">
        <f>SUM(C258:C265)</f>
        <v>25</v>
      </c>
      <c r="D257" s="123">
        <f>SUM(D258:D265)</f>
        <v>25</v>
      </c>
      <c r="E257" s="123">
        <f>SUM(E258:E265)</f>
        <v>25</v>
      </c>
      <c r="F257" s="124">
        <f t="shared" si="1"/>
        <v>1</v>
      </c>
      <c r="G257" s="124"/>
      <c r="H257" s="111"/>
      <c r="I257" s="111"/>
    </row>
    <row r="258" s="109" customFormat="1" customHeight="1" spans="1:9">
      <c r="A258" s="119">
        <v>2290802</v>
      </c>
      <c r="B258" s="126" t="s">
        <v>1543</v>
      </c>
      <c r="C258" s="121"/>
      <c r="D258" s="128"/>
      <c r="E258" s="123"/>
      <c r="F258" s="128"/>
      <c r="G258" s="128"/>
      <c r="H258" s="111"/>
      <c r="I258" s="111"/>
    </row>
    <row r="259" s="109" customFormat="1" customHeight="1" spans="1:9">
      <c r="A259" s="119">
        <v>2290803</v>
      </c>
      <c r="B259" s="126" t="s">
        <v>1544</v>
      </c>
      <c r="C259" s="121"/>
      <c r="D259" s="128"/>
      <c r="E259" s="123"/>
      <c r="F259" s="128"/>
      <c r="G259" s="128"/>
      <c r="H259" s="111"/>
      <c r="I259" s="111"/>
    </row>
    <row r="260" s="109" customFormat="1" customHeight="1" spans="1:9">
      <c r="A260" s="119">
        <v>2290804</v>
      </c>
      <c r="B260" s="126" t="s">
        <v>1545</v>
      </c>
      <c r="C260" s="121">
        <v>25</v>
      </c>
      <c r="D260" s="128">
        <v>25</v>
      </c>
      <c r="E260" s="123">
        <v>25</v>
      </c>
      <c r="F260" s="124">
        <f>E260/D260</f>
        <v>1</v>
      </c>
      <c r="G260" s="124"/>
      <c r="H260" s="111"/>
      <c r="I260" s="111"/>
    </row>
    <row r="261" s="109" customFormat="1" customHeight="1" spans="1:12">
      <c r="A261" s="119">
        <v>2290805</v>
      </c>
      <c r="B261" s="126" t="s">
        <v>1546</v>
      </c>
      <c r="C261" s="121"/>
      <c r="D261" s="128"/>
      <c r="E261" s="123"/>
      <c r="F261" s="128"/>
      <c r="G261" s="128"/>
      <c r="H261" s="111"/>
      <c r="I261" s="111"/>
      <c r="L261" s="135"/>
    </row>
    <row r="262" s="109" customFormat="1" customHeight="1" spans="1:9">
      <c r="A262" s="119">
        <v>2290806</v>
      </c>
      <c r="B262" s="126" t="s">
        <v>1547</v>
      </c>
      <c r="C262" s="121"/>
      <c r="D262" s="128"/>
      <c r="E262" s="123"/>
      <c r="F262" s="128"/>
      <c r="G262" s="128"/>
      <c r="H262" s="111"/>
      <c r="I262" s="111"/>
    </row>
    <row r="263" s="109" customFormat="1" customHeight="1" spans="1:9">
      <c r="A263" s="119">
        <v>2290807</v>
      </c>
      <c r="B263" s="126" t="s">
        <v>1548</v>
      </c>
      <c r="C263" s="121"/>
      <c r="D263" s="128"/>
      <c r="E263" s="123"/>
      <c r="F263" s="128"/>
      <c r="G263" s="128"/>
      <c r="H263" s="111"/>
      <c r="I263" s="111"/>
    </row>
    <row r="264" s="109" customFormat="1" customHeight="1" spans="1:9">
      <c r="A264" s="119">
        <v>2290808</v>
      </c>
      <c r="B264" s="126" t="s">
        <v>1549</v>
      </c>
      <c r="C264" s="121"/>
      <c r="D264" s="128"/>
      <c r="E264" s="123"/>
      <c r="F264" s="128"/>
      <c r="G264" s="128"/>
      <c r="H264" s="111"/>
      <c r="I264" s="111"/>
    </row>
    <row r="265" s="109" customFormat="1" customHeight="1" spans="1:9">
      <c r="A265" s="119">
        <v>2290899</v>
      </c>
      <c r="B265" s="126" t="s">
        <v>1550</v>
      </c>
      <c r="C265" s="121"/>
      <c r="D265" s="128"/>
      <c r="E265" s="123"/>
      <c r="F265" s="128"/>
      <c r="G265" s="128"/>
      <c r="H265" s="111"/>
      <c r="I265" s="111"/>
    </row>
    <row r="266" s="109" customFormat="1" customHeight="1" spans="1:9">
      <c r="A266" s="119">
        <v>22909</v>
      </c>
      <c r="B266" s="125" t="s">
        <v>1551</v>
      </c>
      <c r="C266" s="121"/>
      <c r="D266" s="128"/>
      <c r="E266" s="123">
        <f>E267</f>
        <v>0</v>
      </c>
      <c r="F266" s="128"/>
      <c r="G266" s="128"/>
      <c r="H266" s="111"/>
      <c r="I266" s="111"/>
    </row>
    <row r="267" s="109" customFormat="1" customHeight="1" spans="1:9">
      <c r="A267" s="119">
        <v>2290901</v>
      </c>
      <c r="B267" s="126" t="s">
        <v>1552</v>
      </c>
      <c r="C267" s="121"/>
      <c r="D267" s="128"/>
      <c r="E267" s="123"/>
      <c r="F267" s="128"/>
      <c r="G267" s="128"/>
      <c r="H267" s="111"/>
      <c r="I267" s="111"/>
    </row>
    <row r="268" s="109" customFormat="1" customHeight="1" spans="1:9">
      <c r="A268" s="119">
        <v>22910</v>
      </c>
      <c r="B268" s="125" t="s">
        <v>1553</v>
      </c>
      <c r="C268" s="121"/>
      <c r="D268" s="128"/>
      <c r="E268" s="123">
        <f>E269</f>
        <v>0</v>
      </c>
      <c r="F268" s="128"/>
      <c r="G268" s="128"/>
      <c r="H268" s="111"/>
      <c r="I268" s="111"/>
    </row>
    <row r="269" s="109" customFormat="1" customHeight="1" spans="1:9">
      <c r="A269" s="119">
        <v>2291001</v>
      </c>
      <c r="B269" s="126" t="s">
        <v>1554</v>
      </c>
      <c r="C269" s="121"/>
      <c r="D269" s="128"/>
      <c r="E269" s="123"/>
      <c r="F269" s="128"/>
      <c r="G269" s="128"/>
      <c r="H269" s="111"/>
      <c r="I269" s="111"/>
    </row>
    <row r="270" s="109" customFormat="1" customHeight="1" spans="1:9">
      <c r="A270" s="119">
        <v>22960</v>
      </c>
      <c r="B270" s="125" t="s">
        <v>1555</v>
      </c>
      <c r="C270" s="128">
        <f>SUM(C271:C281)</f>
        <v>1475</v>
      </c>
      <c r="D270" s="123">
        <f>SUM(D271:D281)</f>
        <v>1978</v>
      </c>
      <c r="E270" s="123">
        <f>SUM(E271:E281)</f>
        <v>1765</v>
      </c>
      <c r="F270" s="124">
        <f t="shared" ref="F270:F274" si="2">E270/D270</f>
        <v>0.892315470171891</v>
      </c>
      <c r="G270" s="124">
        <v>-0.43574168797954</v>
      </c>
      <c r="H270" s="111"/>
      <c r="I270" s="111"/>
    </row>
    <row r="271" s="109" customFormat="1" customHeight="1" spans="1:9">
      <c r="A271" s="119">
        <v>2296001</v>
      </c>
      <c r="B271" s="126" t="s">
        <v>1556</v>
      </c>
      <c r="C271" s="121"/>
      <c r="D271" s="128"/>
      <c r="E271" s="123"/>
      <c r="F271" s="128"/>
      <c r="G271" s="128"/>
      <c r="H271" s="111"/>
      <c r="I271" s="111"/>
    </row>
    <row r="272" s="109" customFormat="1" customHeight="1" spans="1:9">
      <c r="A272" s="119">
        <v>2296002</v>
      </c>
      <c r="B272" s="126" t="s">
        <v>1557</v>
      </c>
      <c r="C272" s="121">
        <v>679</v>
      </c>
      <c r="D272" s="128">
        <v>939</v>
      </c>
      <c r="E272" s="123">
        <v>679</v>
      </c>
      <c r="F272" s="124">
        <f t="shared" si="2"/>
        <v>0.723109691160809</v>
      </c>
      <c r="G272" s="124">
        <v>-0.680470588235294</v>
      </c>
      <c r="H272" s="111"/>
      <c r="I272" s="111"/>
    </row>
    <row r="273" s="109" customFormat="1" customHeight="1" spans="1:9">
      <c r="A273" s="119">
        <v>2296003</v>
      </c>
      <c r="B273" s="126" t="s">
        <v>1558</v>
      </c>
      <c r="C273" s="121">
        <v>712</v>
      </c>
      <c r="D273" s="128">
        <v>1000</v>
      </c>
      <c r="E273" s="123">
        <v>1002</v>
      </c>
      <c r="F273" s="124">
        <f t="shared" si="2"/>
        <v>1.002</v>
      </c>
      <c r="G273" s="124">
        <v>0.715753424657534</v>
      </c>
      <c r="H273" s="111"/>
      <c r="I273" s="111"/>
    </row>
    <row r="274" s="109" customFormat="1" customHeight="1" spans="1:9">
      <c r="A274" s="119">
        <v>2296004</v>
      </c>
      <c r="B274" s="126" t="s">
        <v>1559</v>
      </c>
      <c r="C274" s="121">
        <v>11</v>
      </c>
      <c r="D274" s="128">
        <v>11</v>
      </c>
      <c r="E274" s="123">
        <v>11</v>
      </c>
      <c r="F274" s="124">
        <f t="shared" si="2"/>
        <v>1</v>
      </c>
      <c r="G274" s="124">
        <v>0.222222222222222</v>
      </c>
      <c r="H274" s="111"/>
      <c r="I274" s="111"/>
    </row>
    <row r="275" s="109" customFormat="1" customHeight="1" spans="1:9">
      <c r="A275" s="119">
        <v>2296005</v>
      </c>
      <c r="B275" s="126" t="s">
        <v>1560</v>
      </c>
      <c r="C275" s="121"/>
      <c r="D275" s="128"/>
      <c r="E275" s="123"/>
      <c r="F275" s="128"/>
      <c r="G275" s="128"/>
      <c r="H275" s="111"/>
      <c r="I275" s="111"/>
    </row>
    <row r="276" s="109" customFormat="1" customHeight="1" spans="1:9">
      <c r="A276" s="119">
        <v>2296006</v>
      </c>
      <c r="B276" s="126" t="s">
        <v>1561</v>
      </c>
      <c r="C276" s="121">
        <v>28</v>
      </c>
      <c r="D276" s="128">
        <v>28</v>
      </c>
      <c r="E276" s="123">
        <v>28</v>
      </c>
      <c r="F276" s="124">
        <f>E276/D276</f>
        <v>1</v>
      </c>
      <c r="G276" s="124">
        <v>-0.65</v>
      </c>
      <c r="H276" s="111"/>
      <c r="I276" s="111"/>
    </row>
    <row r="277" s="109" customFormat="1" customHeight="1" spans="1:9">
      <c r="A277" s="119">
        <v>2296010</v>
      </c>
      <c r="B277" s="126" t="s">
        <v>1562</v>
      </c>
      <c r="C277" s="121"/>
      <c r="D277" s="128"/>
      <c r="E277" s="123"/>
      <c r="F277" s="128"/>
      <c r="G277" s="128"/>
      <c r="H277" s="111"/>
      <c r="I277" s="111"/>
    </row>
    <row r="278" s="109" customFormat="1" customHeight="1" spans="1:9">
      <c r="A278" s="119">
        <v>2296011</v>
      </c>
      <c r="B278" s="126" t="s">
        <v>1563</v>
      </c>
      <c r="C278" s="121"/>
      <c r="D278" s="128"/>
      <c r="E278" s="123"/>
      <c r="F278" s="128"/>
      <c r="G278" s="128"/>
      <c r="H278" s="111"/>
      <c r="I278" s="111"/>
    </row>
    <row r="279" s="109" customFormat="1" customHeight="1" spans="1:9">
      <c r="A279" s="119">
        <v>2296012</v>
      </c>
      <c r="B279" s="126" t="s">
        <v>1564</v>
      </c>
      <c r="C279" s="121"/>
      <c r="D279" s="128"/>
      <c r="E279" s="123"/>
      <c r="F279" s="128"/>
      <c r="G279" s="128"/>
      <c r="H279" s="111"/>
      <c r="I279" s="111"/>
    </row>
    <row r="280" s="109" customFormat="1" customHeight="1" spans="1:9">
      <c r="A280" s="119">
        <v>2296013</v>
      </c>
      <c r="B280" s="126" t="s">
        <v>1565</v>
      </c>
      <c r="C280" s="121"/>
      <c r="D280" s="128"/>
      <c r="E280" s="123"/>
      <c r="F280" s="128"/>
      <c r="G280" s="124">
        <v>-1</v>
      </c>
      <c r="H280" s="111"/>
      <c r="I280" s="111"/>
    </row>
    <row r="281" s="109" customFormat="1" customHeight="1" spans="1:9">
      <c r="A281" s="119">
        <v>2296099</v>
      </c>
      <c r="B281" s="126" t="s">
        <v>1566</v>
      </c>
      <c r="C281" s="121">
        <v>45</v>
      </c>
      <c r="D281" s="128"/>
      <c r="E281" s="123">
        <v>45</v>
      </c>
      <c r="F281" s="124" t="e">
        <f t="shared" ref="F281:F285" si="3">E281/D281</f>
        <v>#DIV/0!</v>
      </c>
      <c r="G281" s="124">
        <v>-0.770408163265306</v>
      </c>
      <c r="H281" s="111"/>
      <c r="I281" s="111"/>
    </row>
    <row r="282" s="109" customFormat="1" customHeight="1" spans="1:9">
      <c r="A282" s="119">
        <v>22998</v>
      </c>
      <c r="B282" s="125" t="s">
        <v>1567</v>
      </c>
      <c r="C282" s="121"/>
      <c r="D282" s="128"/>
      <c r="E282" s="123">
        <f>E283</f>
        <v>0</v>
      </c>
      <c r="F282" s="128"/>
      <c r="G282" s="128"/>
      <c r="H282" s="111"/>
      <c r="I282" s="111"/>
    </row>
    <row r="283" s="109" customFormat="1" customHeight="1" spans="1:9">
      <c r="A283" s="119">
        <v>2299899</v>
      </c>
      <c r="B283" s="126" t="s">
        <v>239</v>
      </c>
      <c r="C283" s="121"/>
      <c r="D283" s="128"/>
      <c r="E283" s="123"/>
      <c r="F283" s="128"/>
      <c r="G283" s="128"/>
      <c r="H283" s="111"/>
      <c r="I283" s="111"/>
    </row>
    <row r="284" s="109" customFormat="1" customHeight="1" spans="1:9">
      <c r="A284" s="119">
        <v>232</v>
      </c>
      <c r="B284" s="125" t="s">
        <v>1075</v>
      </c>
      <c r="C284" s="123">
        <f>C285</f>
        <v>10848</v>
      </c>
      <c r="D284" s="123">
        <f>D285</f>
        <v>10848</v>
      </c>
      <c r="E284" s="123">
        <f>E285</f>
        <v>10968</v>
      </c>
      <c r="F284" s="124">
        <f t="shared" si="3"/>
        <v>1.01106194690265</v>
      </c>
      <c r="G284" s="124">
        <v>0.081017149615612</v>
      </c>
      <c r="H284" s="111"/>
      <c r="I284" s="111"/>
    </row>
    <row r="285" s="109" customFormat="1" customHeight="1" spans="1:9">
      <c r="A285" s="119">
        <v>23204</v>
      </c>
      <c r="B285" s="125" t="s">
        <v>1568</v>
      </c>
      <c r="C285" s="123">
        <f>SUM(C286:C300)</f>
        <v>10848</v>
      </c>
      <c r="D285" s="123">
        <f>SUM(D286:D300)</f>
        <v>10848</v>
      </c>
      <c r="E285" s="123">
        <f>SUM(E286:E300)</f>
        <v>10968</v>
      </c>
      <c r="F285" s="124">
        <f t="shared" si="3"/>
        <v>1.01106194690265</v>
      </c>
      <c r="G285" s="124">
        <v>0.081017149615612</v>
      </c>
      <c r="H285" s="111"/>
      <c r="I285" s="111"/>
    </row>
    <row r="286" s="109" customFormat="1" customHeight="1" spans="1:9">
      <c r="A286" s="119">
        <v>2320401</v>
      </c>
      <c r="B286" s="126" t="s">
        <v>1569</v>
      </c>
      <c r="C286" s="121"/>
      <c r="D286" s="128"/>
      <c r="E286" s="123"/>
      <c r="F286" s="128"/>
      <c r="G286" s="128"/>
      <c r="H286" s="111"/>
      <c r="I286" s="111"/>
    </row>
    <row r="287" s="109" customFormat="1" customHeight="1" spans="1:9">
      <c r="A287" s="119">
        <v>2320405</v>
      </c>
      <c r="B287" s="126" t="s">
        <v>1570</v>
      </c>
      <c r="C287" s="121"/>
      <c r="D287" s="128"/>
      <c r="E287" s="123"/>
      <c r="F287" s="128"/>
      <c r="G287" s="128"/>
      <c r="H287" s="111"/>
      <c r="I287" s="111"/>
    </row>
    <row r="288" s="109" customFormat="1" customHeight="1" spans="1:9">
      <c r="A288" s="119">
        <v>2320411</v>
      </c>
      <c r="B288" s="126" t="s">
        <v>1571</v>
      </c>
      <c r="C288" s="121">
        <v>1700</v>
      </c>
      <c r="D288" s="128">
        <v>1700</v>
      </c>
      <c r="E288" s="123">
        <v>1700</v>
      </c>
      <c r="F288" s="124">
        <f>E288/D288</f>
        <v>1</v>
      </c>
      <c r="G288" s="124">
        <v>-0.0122022080185938</v>
      </c>
      <c r="H288" s="111"/>
      <c r="I288" s="111"/>
    </row>
    <row r="289" s="109" customFormat="1" customHeight="1" spans="1:9">
      <c r="A289" s="119">
        <v>2320413</v>
      </c>
      <c r="B289" s="126" t="s">
        <v>1572</v>
      </c>
      <c r="C289" s="121"/>
      <c r="D289" s="128"/>
      <c r="E289" s="123"/>
      <c r="F289" s="128"/>
      <c r="G289" s="128"/>
      <c r="H289" s="111"/>
      <c r="I289" s="111"/>
    </row>
    <row r="290" s="109" customFormat="1" customHeight="1" spans="1:9">
      <c r="A290" s="119">
        <v>2320414</v>
      </c>
      <c r="B290" s="126" t="s">
        <v>1573</v>
      </c>
      <c r="C290" s="121"/>
      <c r="D290" s="128"/>
      <c r="E290" s="123"/>
      <c r="F290" s="128"/>
      <c r="G290" s="128"/>
      <c r="H290" s="111"/>
      <c r="I290" s="111"/>
    </row>
    <row r="291" s="109" customFormat="1" customHeight="1" spans="1:9">
      <c r="A291" s="119">
        <v>2320416</v>
      </c>
      <c r="B291" s="126" t="s">
        <v>1574</v>
      </c>
      <c r="C291" s="121"/>
      <c r="D291" s="128"/>
      <c r="E291" s="123"/>
      <c r="F291" s="128"/>
      <c r="G291" s="128"/>
      <c r="H291" s="111"/>
      <c r="I291" s="111"/>
    </row>
    <row r="292" s="109" customFormat="1" customHeight="1" spans="1:9">
      <c r="A292" s="119">
        <v>2320417</v>
      </c>
      <c r="B292" s="126" t="s">
        <v>1575</v>
      </c>
      <c r="C292" s="121"/>
      <c r="D292" s="128"/>
      <c r="E292" s="123"/>
      <c r="F292" s="128"/>
      <c r="G292" s="128"/>
      <c r="H292" s="111"/>
      <c r="I292" s="111"/>
    </row>
    <row r="293" s="109" customFormat="1" customHeight="1" spans="1:9">
      <c r="A293" s="119">
        <v>2320418</v>
      </c>
      <c r="B293" s="126" t="s">
        <v>1576</v>
      </c>
      <c r="C293" s="121"/>
      <c r="D293" s="128"/>
      <c r="E293" s="123"/>
      <c r="F293" s="128"/>
      <c r="G293" s="128"/>
      <c r="H293" s="111"/>
      <c r="I293" s="111"/>
    </row>
    <row r="294" s="109" customFormat="1" customHeight="1" spans="1:9">
      <c r="A294" s="119">
        <v>2320419</v>
      </c>
      <c r="B294" s="126" t="s">
        <v>1577</v>
      </c>
      <c r="C294" s="121"/>
      <c r="D294" s="128"/>
      <c r="E294" s="123"/>
      <c r="F294" s="128"/>
      <c r="G294" s="128"/>
      <c r="H294" s="111"/>
      <c r="I294" s="111"/>
    </row>
    <row r="295" s="109" customFormat="1" customHeight="1" spans="1:9">
      <c r="A295" s="119">
        <v>2320420</v>
      </c>
      <c r="B295" s="126" t="s">
        <v>1578</v>
      </c>
      <c r="C295" s="121"/>
      <c r="D295" s="128"/>
      <c r="E295" s="123"/>
      <c r="F295" s="128"/>
      <c r="G295" s="128"/>
      <c r="H295" s="111"/>
      <c r="I295" s="111"/>
    </row>
    <row r="296" s="109" customFormat="1" customHeight="1" spans="1:9">
      <c r="A296" s="119">
        <v>2320431</v>
      </c>
      <c r="B296" s="126" t="s">
        <v>1579</v>
      </c>
      <c r="C296" s="121"/>
      <c r="D296" s="128"/>
      <c r="E296" s="123"/>
      <c r="F296" s="128"/>
      <c r="G296" s="124">
        <v>-1</v>
      </c>
      <c r="H296" s="111"/>
      <c r="I296" s="111"/>
    </row>
    <row r="297" s="109" customFormat="1" customHeight="1" spans="1:9">
      <c r="A297" s="119">
        <v>2320432</v>
      </c>
      <c r="B297" s="126" t="s">
        <v>1580</v>
      </c>
      <c r="C297" s="121"/>
      <c r="D297" s="128"/>
      <c r="E297" s="123"/>
      <c r="F297" s="128"/>
      <c r="G297" s="128"/>
      <c r="H297" s="111"/>
      <c r="I297" s="111"/>
    </row>
    <row r="298" s="109" customFormat="1" customHeight="1" spans="1:9">
      <c r="A298" s="119">
        <v>2320433</v>
      </c>
      <c r="B298" s="126" t="s">
        <v>1581</v>
      </c>
      <c r="C298" s="121">
        <v>935</v>
      </c>
      <c r="D298" s="128">
        <v>935</v>
      </c>
      <c r="E298" s="123">
        <v>935</v>
      </c>
      <c r="F298" s="124">
        <f>E298/D298</f>
        <v>1</v>
      </c>
      <c r="G298" s="124">
        <v>-0.122889305816135</v>
      </c>
      <c r="H298" s="111"/>
      <c r="I298" s="111"/>
    </row>
    <row r="299" s="109" customFormat="1" customHeight="1" spans="1:9">
      <c r="A299" s="119">
        <v>2320498</v>
      </c>
      <c r="B299" s="126" t="s">
        <v>1582</v>
      </c>
      <c r="C299" s="121">
        <v>8213</v>
      </c>
      <c r="D299" s="128">
        <v>8213</v>
      </c>
      <c r="E299" s="123">
        <v>8333</v>
      </c>
      <c r="F299" s="124">
        <f>E299/D299</f>
        <v>1.01461098258858</v>
      </c>
      <c r="G299" s="124">
        <v>0.185348506401138</v>
      </c>
      <c r="H299" s="111"/>
      <c r="I299" s="111"/>
    </row>
    <row r="300" s="109" customFormat="1" customHeight="1" spans="1:9">
      <c r="A300" s="119">
        <v>2320499</v>
      </c>
      <c r="B300" s="126" t="s">
        <v>1583</v>
      </c>
      <c r="C300" s="121"/>
      <c r="D300" s="128"/>
      <c r="E300" s="123"/>
      <c r="F300" s="128"/>
      <c r="G300" s="128"/>
      <c r="H300" s="111"/>
      <c r="I300" s="111"/>
    </row>
    <row r="301" s="109" customFormat="1" customHeight="1" spans="1:9">
      <c r="A301" s="119">
        <v>233</v>
      </c>
      <c r="B301" s="125" t="s">
        <v>1088</v>
      </c>
      <c r="C301" s="121"/>
      <c r="D301" s="128"/>
      <c r="E301" s="123">
        <f>E302</f>
        <v>0</v>
      </c>
      <c r="F301" s="128"/>
      <c r="G301" s="128"/>
      <c r="H301" s="111"/>
      <c r="I301" s="111"/>
    </row>
    <row r="302" s="109" customFormat="1" customHeight="1" spans="1:9">
      <c r="A302" s="119">
        <v>23304</v>
      </c>
      <c r="B302" s="125" t="s">
        <v>1584</v>
      </c>
      <c r="C302" s="121"/>
      <c r="D302" s="128"/>
      <c r="E302" s="123">
        <f>SUM(E303:E317)</f>
        <v>0</v>
      </c>
      <c r="F302" s="128"/>
      <c r="G302" s="128"/>
      <c r="H302" s="111"/>
      <c r="I302" s="111"/>
    </row>
    <row r="303" s="109" customFormat="1" customHeight="1" spans="1:9">
      <c r="A303" s="119">
        <v>2330401</v>
      </c>
      <c r="B303" s="126" t="s">
        <v>1585</v>
      </c>
      <c r="C303" s="121"/>
      <c r="D303" s="128"/>
      <c r="E303" s="123"/>
      <c r="F303" s="128"/>
      <c r="G303" s="128"/>
      <c r="H303" s="111"/>
      <c r="I303" s="111"/>
    </row>
    <row r="304" s="109" customFormat="1" customHeight="1" spans="1:9">
      <c r="A304" s="119">
        <v>2330405</v>
      </c>
      <c r="B304" s="126" t="s">
        <v>1586</v>
      </c>
      <c r="C304" s="121"/>
      <c r="D304" s="128"/>
      <c r="E304" s="123"/>
      <c r="F304" s="128"/>
      <c r="G304" s="128"/>
      <c r="H304" s="111"/>
      <c r="I304" s="111"/>
    </row>
    <row r="305" s="109" customFormat="1" customHeight="1" spans="1:9">
      <c r="A305" s="119">
        <v>2330411</v>
      </c>
      <c r="B305" s="126" t="s">
        <v>1587</v>
      </c>
      <c r="C305" s="121"/>
      <c r="D305" s="128"/>
      <c r="E305" s="123"/>
      <c r="F305" s="128"/>
      <c r="G305" s="128"/>
      <c r="H305" s="111"/>
      <c r="I305" s="111"/>
    </row>
    <row r="306" s="109" customFormat="1" customHeight="1" spans="1:9">
      <c r="A306" s="119">
        <v>2330413</v>
      </c>
      <c r="B306" s="126" t="s">
        <v>1588</v>
      </c>
      <c r="C306" s="121"/>
      <c r="D306" s="128"/>
      <c r="E306" s="123"/>
      <c r="F306" s="128"/>
      <c r="G306" s="128"/>
      <c r="H306" s="111"/>
      <c r="I306" s="111"/>
    </row>
    <row r="307" s="109" customFormat="1" customHeight="1" spans="1:9">
      <c r="A307" s="119">
        <v>2330414</v>
      </c>
      <c r="B307" s="126" t="s">
        <v>1589</v>
      </c>
      <c r="C307" s="121"/>
      <c r="D307" s="128"/>
      <c r="E307" s="123"/>
      <c r="F307" s="128"/>
      <c r="G307" s="128"/>
      <c r="H307" s="111"/>
      <c r="I307" s="111"/>
    </row>
    <row r="308" s="109" customFormat="1" customHeight="1" spans="1:9">
      <c r="A308" s="119">
        <v>2330416</v>
      </c>
      <c r="B308" s="126" t="s">
        <v>1590</v>
      </c>
      <c r="C308" s="121"/>
      <c r="D308" s="128"/>
      <c r="E308" s="123"/>
      <c r="F308" s="128"/>
      <c r="G308" s="128"/>
      <c r="H308" s="111"/>
      <c r="I308" s="111"/>
    </row>
    <row r="309" s="109" customFormat="1" customHeight="1" spans="1:9">
      <c r="A309" s="119">
        <v>2330417</v>
      </c>
      <c r="B309" s="126" t="s">
        <v>1591</v>
      </c>
      <c r="C309" s="121"/>
      <c r="D309" s="128"/>
      <c r="E309" s="123"/>
      <c r="F309" s="128"/>
      <c r="G309" s="128"/>
      <c r="H309" s="111"/>
      <c r="I309" s="111"/>
    </row>
    <row r="310" s="109" customFormat="1" customHeight="1" spans="1:9">
      <c r="A310" s="119">
        <v>2330418</v>
      </c>
      <c r="B310" s="126" t="s">
        <v>1592</v>
      </c>
      <c r="C310" s="121"/>
      <c r="D310" s="128"/>
      <c r="E310" s="123"/>
      <c r="F310" s="128"/>
      <c r="G310" s="128"/>
      <c r="H310" s="111"/>
      <c r="I310" s="111"/>
    </row>
    <row r="311" s="109" customFormat="1" customHeight="1" spans="1:9">
      <c r="A311" s="119">
        <v>2330419</v>
      </c>
      <c r="B311" s="126" t="s">
        <v>1593</v>
      </c>
      <c r="C311" s="121"/>
      <c r="D311" s="128"/>
      <c r="E311" s="123"/>
      <c r="F311" s="128"/>
      <c r="G311" s="128"/>
      <c r="H311" s="111"/>
      <c r="I311" s="111"/>
    </row>
    <row r="312" s="109" customFormat="1" customHeight="1" spans="1:9">
      <c r="A312" s="119">
        <v>2330420</v>
      </c>
      <c r="B312" s="126" t="s">
        <v>1594</v>
      </c>
      <c r="C312" s="121"/>
      <c r="D312" s="128"/>
      <c r="E312" s="123"/>
      <c r="F312" s="128"/>
      <c r="G312" s="128"/>
      <c r="H312" s="111"/>
      <c r="I312" s="111"/>
    </row>
    <row r="313" s="109" customFormat="1" customHeight="1" spans="1:9">
      <c r="A313" s="119">
        <v>2330431</v>
      </c>
      <c r="B313" s="126" t="s">
        <v>1595</v>
      </c>
      <c r="C313" s="121"/>
      <c r="D313" s="128"/>
      <c r="E313" s="123"/>
      <c r="F313" s="128"/>
      <c r="G313" s="128"/>
      <c r="H313" s="111"/>
      <c r="I313" s="111"/>
    </row>
    <row r="314" s="109" customFormat="1" customHeight="1" spans="1:9">
      <c r="A314" s="119">
        <v>2330432</v>
      </c>
      <c r="B314" s="126" t="s">
        <v>1596</v>
      </c>
      <c r="C314" s="121"/>
      <c r="D314" s="128"/>
      <c r="E314" s="123"/>
      <c r="F314" s="128"/>
      <c r="G314" s="128"/>
      <c r="H314" s="111"/>
      <c r="I314" s="111"/>
    </row>
    <row r="315" s="109" customFormat="1" customHeight="1" spans="1:9">
      <c r="A315" s="119">
        <v>2330433</v>
      </c>
      <c r="B315" s="126" t="s">
        <v>1597</v>
      </c>
      <c r="C315" s="121"/>
      <c r="D315" s="128"/>
      <c r="E315" s="123"/>
      <c r="F315" s="128"/>
      <c r="G315" s="128"/>
      <c r="H315" s="111"/>
      <c r="I315" s="111"/>
    </row>
    <row r="316" s="109" customFormat="1" customHeight="1" spans="1:9">
      <c r="A316" s="119">
        <v>2330498</v>
      </c>
      <c r="B316" s="126" t="s">
        <v>1598</v>
      </c>
      <c r="C316" s="121"/>
      <c r="D316" s="128"/>
      <c r="E316" s="123"/>
      <c r="F316" s="128"/>
      <c r="G316" s="128"/>
      <c r="H316" s="111"/>
      <c r="I316" s="111"/>
    </row>
    <row r="317" s="109" customFormat="1" customHeight="1" spans="1:9">
      <c r="A317" s="119">
        <v>2330499</v>
      </c>
      <c r="B317" s="126" t="s">
        <v>1599</v>
      </c>
      <c r="C317" s="121"/>
      <c r="D317" s="128"/>
      <c r="E317" s="123"/>
      <c r="F317" s="128"/>
      <c r="G317" s="128"/>
      <c r="H317" s="111"/>
      <c r="I317" s="111"/>
    </row>
    <row r="318" s="109" customFormat="1" customHeight="1" spans="1:9">
      <c r="A318" s="119">
        <v>234</v>
      </c>
      <c r="B318" s="120" t="s">
        <v>1600</v>
      </c>
      <c r="C318" s="121"/>
      <c r="D318" s="128"/>
      <c r="E318" s="123"/>
      <c r="F318" s="128"/>
      <c r="G318" s="128"/>
      <c r="H318" s="111"/>
      <c r="I318" s="111"/>
    </row>
    <row r="319" s="109" customFormat="1" customHeight="1" spans="1:9">
      <c r="A319" s="119">
        <v>23401</v>
      </c>
      <c r="B319" s="120" t="s">
        <v>1118</v>
      </c>
      <c r="C319" s="121"/>
      <c r="D319" s="128"/>
      <c r="E319" s="123"/>
      <c r="F319" s="128"/>
      <c r="G319" s="128"/>
      <c r="H319" s="111"/>
      <c r="I319" s="111"/>
    </row>
    <row r="320" s="109" customFormat="1" customHeight="1" spans="1:9">
      <c r="A320" s="119">
        <v>2340101</v>
      </c>
      <c r="B320" s="119" t="s">
        <v>1601</v>
      </c>
      <c r="C320" s="121"/>
      <c r="D320" s="128"/>
      <c r="E320" s="123"/>
      <c r="F320" s="128"/>
      <c r="G320" s="128"/>
      <c r="H320" s="111"/>
      <c r="I320" s="111"/>
    </row>
    <row r="321" s="109" customFormat="1" customHeight="1" spans="1:9">
      <c r="A321" s="119">
        <v>2340102</v>
      </c>
      <c r="B321" s="119" t="s">
        <v>1602</v>
      </c>
      <c r="C321" s="121"/>
      <c r="D321" s="128"/>
      <c r="E321" s="123"/>
      <c r="F321" s="128"/>
      <c r="G321" s="128"/>
      <c r="H321" s="111"/>
      <c r="I321" s="111"/>
    </row>
    <row r="322" s="109" customFormat="1" customHeight="1" spans="1:9">
      <c r="A322" s="119">
        <v>2340103</v>
      </c>
      <c r="B322" s="119" t="s">
        <v>1603</v>
      </c>
      <c r="C322" s="121"/>
      <c r="D322" s="128"/>
      <c r="E322" s="123"/>
      <c r="F322" s="128"/>
      <c r="G322" s="128"/>
      <c r="H322" s="111"/>
      <c r="I322" s="111"/>
    </row>
    <row r="323" s="109" customFormat="1" customHeight="1" spans="1:9">
      <c r="A323" s="119">
        <v>2340104</v>
      </c>
      <c r="B323" s="119" t="s">
        <v>1604</v>
      </c>
      <c r="C323" s="121"/>
      <c r="D323" s="128"/>
      <c r="E323" s="123"/>
      <c r="F323" s="128"/>
      <c r="G323" s="128"/>
      <c r="H323" s="111"/>
      <c r="I323" s="111"/>
    </row>
    <row r="324" s="109" customFormat="1" customHeight="1" spans="1:9">
      <c r="A324" s="119">
        <v>2340105</v>
      </c>
      <c r="B324" s="119" t="s">
        <v>1605</v>
      </c>
      <c r="C324" s="121"/>
      <c r="D324" s="128"/>
      <c r="E324" s="123"/>
      <c r="F324" s="128"/>
      <c r="G324" s="128"/>
      <c r="H324" s="111"/>
      <c r="I324" s="111"/>
    </row>
    <row r="325" s="109" customFormat="1" customHeight="1" spans="1:9">
      <c r="A325" s="119">
        <v>2340106</v>
      </c>
      <c r="B325" s="119" t="s">
        <v>1606</v>
      </c>
      <c r="C325" s="121"/>
      <c r="D325" s="128"/>
      <c r="E325" s="123"/>
      <c r="F325" s="128"/>
      <c r="G325" s="128"/>
      <c r="H325" s="111"/>
      <c r="I325" s="111"/>
    </row>
    <row r="326" s="109" customFormat="1" customHeight="1" spans="1:9">
      <c r="A326" s="119">
        <v>2340107</v>
      </c>
      <c r="B326" s="119" t="s">
        <v>1607</v>
      </c>
      <c r="C326" s="121"/>
      <c r="D326" s="128"/>
      <c r="E326" s="123"/>
      <c r="F326" s="128"/>
      <c r="G326" s="128"/>
      <c r="H326" s="111"/>
      <c r="I326" s="111"/>
    </row>
    <row r="327" s="109" customFormat="1" customHeight="1" spans="1:9">
      <c r="A327" s="119">
        <v>2340108</v>
      </c>
      <c r="B327" s="119" t="s">
        <v>1608</v>
      </c>
      <c r="C327" s="121"/>
      <c r="D327" s="128"/>
      <c r="E327" s="123"/>
      <c r="F327" s="128"/>
      <c r="G327" s="128"/>
      <c r="H327" s="111"/>
      <c r="I327" s="111"/>
    </row>
    <row r="328" s="109" customFormat="1" customHeight="1" spans="1:9">
      <c r="A328" s="119">
        <v>2340109</v>
      </c>
      <c r="B328" s="119" t="s">
        <v>1609</v>
      </c>
      <c r="C328" s="121"/>
      <c r="D328" s="128"/>
      <c r="E328" s="123"/>
      <c r="F328" s="128"/>
      <c r="G328" s="128"/>
      <c r="H328" s="111"/>
      <c r="I328" s="111"/>
    </row>
    <row r="329" s="109" customFormat="1" customHeight="1" spans="1:9">
      <c r="A329" s="119">
        <v>2340110</v>
      </c>
      <c r="B329" s="119" t="s">
        <v>1610</v>
      </c>
      <c r="C329" s="121"/>
      <c r="D329" s="128"/>
      <c r="E329" s="123"/>
      <c r="F329" s="128"/>
      <c r="G329" s="128"/>
      <c r="H329" s="111"/>
      <c r="I329" s="111"/>
    </row>
    <row r="330" s="109" customFormat="1" customHeight="1" spans="1:9">
      <c r="A330" s="119">
        <v>2340111</v>
      </c>
      <c r="B330" s="119" t="s">
        <v>1611</v>
      </c>
      <c r="C330" s="121"/>
      <c r="D330" s="128"/>
      <c r="E330" s="123"/>
      <c r="F330" s="128"/>
      <c r="G330" s="128"/>
      <c r="H330" s="111"/>
      <c r="I330" s="111"/>
    </row>
    <row r="331" s="109" customFormat="1" customHeight="1" spans="1:9">
      <c r="A331" s="119">
        <v>2340199</v>
      </c>
      <c r="B331" s="119" t="s">
        <v>1612</v>
      </c>
      <c r="C331" s="121"/>
      <c r="D331" s="128"/>
      <c r="E331" s="123"/>
      <c r="F331" s="128"/>
      <c r="G331" s="128"/>
      <c r="H331" s="111"/>
      <c r="I331" s="111"/>
    </row>
    <row r="332" s="109" customFormat="1" customHeight="1" spans="1:9">
      <c r="A332" s="119">
        <v>23402</v>
      </c>
      <c r="B332" s="120" t="s">
        <v>1613</v>
      </c>
      <c r="C332" s="121"/>
      <c r="D332" s="128"/>
      <c r="E332" s="123"/>
      <c r="F332" s="128"/>
      <c r="G332" s="128"/>
      <c r="H332" s="111"/>
      <c r="I332" s="111"/>
    </row>
    <row r="333" s="109" customFormat="1" customHeight="1" spans="1:9">
      <c r="A333" s="119">
        <v>2340201</v>
      </c>
      <c r="B333" s="119" t="s">
        <v>881</v>
      </c>
      <c r="C333" s="121"/>
      <c r="D333" s="128"/>
      <c r="E333" s="123"/>
      <c r="F333" s="128"/>
      <c r="G333" s="128"/>
      <c r="H333" s="111"/>
      <c r="I333" s="111"/>
    </row>
    <row r="334" s="109" customFormat="1" customHeight="1" spans="1:9">
      <c r="A334" s="119">
        <v>2340202</v>
      </c>
      <c r="B334" s="119" t="s">
        <v>926</v>
      </c>
      <c r="C334" s="121"/>
      <c r="D334" s="128"/>
      <c r="E334" s="123"/>
      <c r="F334" s="128"/>
      <c r="G334" s="128"/>
      <c r="H334" s="111"/>
      <c r="I334" s="111"/>
    </row>
    <row r="335" s="109" customFormat="1" customHeight="1" spans="1:9">
      <c r="A335" s="119">
        <v>2340203</v>
      </c>
      <c r="B335" s="119" t="s">
        <v>1614</v>
      </c>
      <c r="C335" s="121"/>
      <c r="D335" s="128"/>
      <c r="E335" s="123"/>
      <c r="F335" s="128"/>
      <c r="G335" s="128"/>
      <c r="H335" s="111"/>
      <c r="I335" s="111"/>
    </row>
    <row r="336" s="109" customFormat="1" customHeight="1" spans="1:9">
      <c r="A336" s="119">
        <v>2340204</v>
      </c>
      <c r="B336" s="119" t="s">
        <v>1615</v>
      </c>
      <c r="C336" s="121"/>
      <c r="D336" s="128"/>
      <c r="E336" s="123"/>
      <c r="F336" s="128"/>
      <c r="G336" s="128"/>
      <c r="H336" s="111"/>
      <c r="I336" s="111"/>
    </row>
    <row r="337" s="109" customFormat="1" customHeight="1" spans="1:9">
      <c r="A337" s="119">
        <v>2340205</v>
      </c>
      <c r="B337" s="119" t="s">
        <v>1616</v>
      </c>
      <c r="C337" s="121"/>
      <c r="D337" s="128"/>
      <c r="E337" s="123"/>
      <c r="F337" s="128"/>
      <c r="G337" s="128"/>
      <c r="H337" s="111"/>
      <c r="I337" s="111"/>
    </row>
    <row r="338" s="109" customFormat="1" customHeight="1" spans="1:9">
      <c r="A338" s="119">
        <v>2340299</v>
      </c>
      <c r="B338" s="119" t="s">
        <v>1617</v>
      </c>
      <c r="C338" s="121"/>
      <c r="D338" s="128"/>
      <c r="E338" s="123"/>
      <c r="F338" s="128"/>
      <c r="G338" s="128"/>
      <c r="H338" s="111"/>
      <c r="I338" s="111"/>
    </row>
    <row r="339" s="109" customFormat="1" customHeight="1" spans="1:9">
      <c r="A339" s="115"/>
      <c r="B339" s="136" t="s">
        <v>1618</v>
      </c>
      <c r="C339" s="134">
        <f>C5+C12++C27+C43++C55+C48+C55+C71+C132+C171+C221+C231+C235++C239+C243+C247++C252+C284+C301+C318</f>
        <v>41228</v>
      </c>
      <c r="D339" s="134">
        <f>D5+D12++D27+D43++D55+D48+D55+D71+D132+D171+D221+D231+D235++D239+D243+D247++D252+D284+D301+D318</f>
        <v>125897</v>
      </c>
      <c r="E339" s="134">
        <f>E5+E12++E27+E43++E55+E48+E55+E71+E132+E171+E221+E231+E235++E239+E243+E247++E252+E284+E301+E318</f>
        <v>121505</v>
      </c>
      <c r="F339" s="124">
        <f>E339/D339</f>
        <v>0.96511433949975</v>
      </c>
      <c r="G339" s="124">
        <v>-0.251982319190327</v>
      </c>
      <c r="H339" s="111"/>
      <c r="I339" s="111"/>
    </row>
  </sheetData>
  <autoFilter ref="A4:G339">
    <extLst/>
  </autoFilter>
  <mergeCells count="1">
    <mergeCell ref="A2:G2"/>
  </mergeCells>
  <conditionalFormatting sqref="B36">
    <cfRule type="cellIs" dxfId="0" priority="3" stopIfTrue="1" operator="equal">
      <formula>0</formula>
    </cfRule>
  </conditionalFormatting>
  <conditionalFormatting sqref="B255">
    <cfRule type="cellIs" dxfId="0" priority="2" stopIfTrue="1" operator="equal">
      <formula>0</formula>
    </cfRule>
  </conditionalFormatting>
  <conditionalFormatting sqref="B339">
    <cfRule type="cellIs" dxfId="0" priority="1" stopIfTrue="1" operator="equal">
      <formula>0</formula>
    </cfRule>
  </conditionalFormatting>
  <dataValidations count="1">
    <dataValidation type="decimal" operator="between" allowBlank="1" showInputMessage="1" showErrorMessage="1" sqref="C27 D27:E27 C28 D28:E28 C34:E34 C55:E55 C56:E56 C61:E61 D73 C132:E132 C156:E156 D221:E221 C252:D252 E252 C253:E253 C257:D257 E257 D270:E270 C284:D284 E284 C285:E285 C5:C26 C29:C33 C35:C54 C57:C60 C62:C71 C73:C86 C88:C92 C94:C131 C133:C155 C157:C251 C254:C256 C258:C269 C271:C283 C286:C338 E5:E26 E29:E33 E35:E54 E57:E60 E62:E131 E133:E155 E157:E220 E222:E251 E254:E256 E258:E269 E271:E283 E286:E338">
      <formula1>-99999999999999</formula1>
      <formula2>99999999999999</formula2>
    </dataValidation>
  </dataValidations>
  <printOptions horizontalCentered="1"/>
  <pageMargins left="0.786805555555556" right="0.786805555555556" top="0.786805555555556" bottom="0.786805555555556" header="0.5" footer="0.5"/>
  <pageSetup paperSize="9" scale="58" fitToHeight="0" orientation="landscape" horizontalDpi="600"/>
  <headerFooter>
    <oddFooter>&amp;C&amp;P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4"/>
  <sheetViews>
    <sheetView workbookViewId="0">
      <selection activeCell="E33" sqref="E33"/>
    </sheetView>
  </sheetViews>
  <sheetFormatPr defaultColWidth="9" defaultRowHeight="21" customHeight="1" outlineLevelCol="5"/>
  <cols>
    <col min="1" max="1" width="42.9416666666667" style="87" customWidth="1"/>
    <col min="2" max="2" width="12.875" style="87" customWidth="1"/>
    <col min="3" max="3" width="9" style="87"/>
    <col min="4" max="4" width="12.9333333333333" style="87" customWidth="1"/>
    <col min="5" max="5" width="11.8583333333333" style="87" customWidth="1"/>
    <col min="6" max="6" width="13.0083333333333" style="87" customWidth="1"/>
    <col min="7" max="16384" width="9" style="87"/>
  </cols>
  <sheetData>
    <row r="1" customHeight="1" spans="1:6">
      <c r="A1" s="88" t="s">
        <v>1619</v>
      </c>
      <c r="B1" s="89"/>
      <c r="C1" s="89"/>
      <c r="D1" s="90"/>
      <c r="E1" s="91"/>
      <c r="F1" s="91"/>
    </row>
    <row r="2" customHeight="1" spans="1:6">
      <c r="A2" s="92" t="s">
        <v>1620</v>
      </c>
      <c r="B2" s="92"/>
      <c r="C2" s="92"/>
      <c r="D2" s="93"/>
      <c r="E2" s="94"/>
      <c r="F2" s="94"/>
    </row>
    <row r="3" customHeight="1" spans="1:6">
      <c r="A3" s="95"/>
      <c r="B3" s="96"/>
      <c r="C3" s="97" t="s">
        <v>1621</v>
      </c>
      <c r="D3" s="90"/>
      <c r="E3" s="98"/>
      <c r="F3" s="99" t="s">
        <v>2</v>
      </c>
    </row>
    <row r="4" customHeight="1" spans="1:6">
      <c r="A4" s="100" t="s">
        <v>1622</v>
      </c>
      <c r="B4" s="28" t="s">
        <v>5</v>
      </c>
      <c r="C4" s="28" t="s">
        <v>6</v>
      </c>
      <c r="D4" s="101" t="s">
        <v>7</v>
      </c>
      <c r="E4" s="45" t="s">
        <v>1623</v>
      </c>
      <c r="F4" s="45" t="s">
        <v>1624</v>
      </c>
    </row>
    <row r="5" customHeight="1" spans="1:6">
      <c r="A5" s="102" t="s">
        <v>1625</v>
      </c>
      <c r="B5" s="103"/>
      <c r="C5" s="103"/>
      <c r="D5" s="104"/>
      <c r="E5" s="105"/>
      <c r="F5" s="105"/>
    </row>
    <row r="6" customHeight="1" spans="1:6">
      <c r="A6" s="102" t="s">
        <v>1626</v>
      </c>
      <c r="B6" s="103">
        <v>10</v>
      </c>
      <c r="C6" s="103">
        <v>10</v>
      </c>
      <c r="D6" s="104">
        <v>10</v>
      </c>
      <c r="E6" s="105">
        <f>D6/C6</f>
        <v>1</v>
      </c>
      <c r="F6" s="105">
        <v>-1</v>
      </c>
    </row>
    <row r="7" customHeight="1" spans="1:6">
      <c r="A7" s="102" t="s">
        <v>1627</v>
      </c>
      <c r="B7" s="103">
        <v>45</v>
      </c>
      <c r="C7" s="104">
        <v>45</v>
      </c>
      <c r="D7" s="104">
        <v>45</v>
      </c>
      <c r="E7" s="105">
        <f>D7/C7</f>
        <v>1</v>
      </c>
      <c r="F7" s="105"/>
    </row>
    <row r="8" customHeight="1" spans="1:6">
      <c r="A8" s="102" t="s">
        <v>1628</v>
      </c>
      <c r="B8" s="103">
        <v>1000</v>
      </c>
      <c r="C8" s="104">
        <v>1000</v>
      </c>
      <c r="D8" s="104">
        <v>923</v>
      </c>
      <c r="E8" s="105">
        <f>D8/C8</f>
        <v>0.923</v>
      </c>
      <c r="F8" s="105">
        <v>-0.208404802744425</v>
      </c>
    </row>
    <row r="9" customHeight="1" spans="1:6">
      <c r="A9" s="102" t="s">
        <v>1629</v>
      </c>
      <c r="B9" s="103"/>
      <c r="C9" s="104"/>
      <c r="D9" s="104"/>
      <c r="E9" s="105"/>
      <c r="F9" s="105"/>
    </row>
    <row r="10" customHeight="1" spans="1:6">
      <c r="A10" s="102" t="s">
        <v>1630</v>
      </c>
      <c r="B10" s="103"/>
      <c r="C10" s="104"/>
      <c r="D10" s="104"/>
      <c r="E10" s="105"/>
      <c r="F10" s="105"/>
    </row>
    <row r="11" customHeight="1" spans="1:6">
      <c r="A11" s="102" t="s">
        <v>1631</v>
      </c>
      <c r="B11" s="103"/>
      <c r="C11" s="104"/>
      <c r="D11" s="104"/>
      <c r="E11" s="105"/>
      <c r="F11" s="105"/>
    </row>
    <row r="12" customHeight="1" spans="1:6">
      <c r="A12" s="102" t="s">
        <v>1632</v>
      </c>
      <c r="B12" s="103">
        <v>14</v>
      </c>
      <c r="C12" s="103">
        <v>14</v>
      </c>
      <c r="D12" s="104">
        <v>14</v>
      </c>
      <c r="E12" s="105">
        <v>1</v>
      </c>
      <c r="F12" s="105"/>
    </row>
    <row r="13" customHeight="1" spans="1:6">
      <c r="A13" s="102" t="s">
        <v>1633</v>
      </c>
      <c r="B13" s="103"/>
      <c r="C13" s="104"/>
      <c r="D13" s="104"/>
      <c r="E13" s="105"/>
      <c r="F13" s="105"/>
    </row>
    <row r="14" customHeight="1" spans="1:6">
      <c r="A14" s="102" t="s">
        <v>1634</v>
      </c>
      <c r="B14" s="103"/>
      <c r="C14" s="104"/>
      <c r="D14" s="104"/>
      <c r="E14" s="105"/>
      <c r="F14" s="105"/>
    </row>
    <row r="15" customHeight="1" spans="1:6">
      <c r="A15" s="102" t="s">
        <v>1635</v>
      </c>
      <c r="B15" s="103"/>
      <c r="C15" s="104"/>
      <c r="D15" s="104"/>
      <c r="E15" s="105"/>
      <c r="F15" s="105"/>
    </row>
    <row r="16" customHeight="1" spans="1:6">
      <c r="A16" s="102" t="s">
        <v>1636</v>
      </c>
      <c r="B16" s="103"/>
      <c r="C16" s="104"/>
      <c r="D16" s="104"/>
      <c r="E16" s="105"/>
      <c r="F16" s="105"/>
    </row>
    <row r="17" customHeight="1" spans="1:6">
      <c r="A17" s="102" t="s">
        <v>1637</v>
      </c>
      <c r="B17" s="103"/>
      <c r="C17" s="104"/>
      <c r="D17" s="104"/>
      <c r="E17" s="105"/>
      <c r="F17" s="105"/>
    </row>
    <row r="18" customHeight="1" spans="1:6">
      <c r="A18" s="102" t="s">
        <v>1638</v>
      </c>
      <c r="B18" s="103"/>
      <c r="C18" s="104"/>
      <c r="D18" s="104"/>
      <c r="E18" s="105"/>
      <c r="F18" s="105"/>
    </row>
    <row r="19" customHeight="1" spans="1:6">
      <c r="A19" s="102" t="s">
        <v>1639</v>
      </c>
      <c r="B19" s="103"/>
      <c r="C19" s="104"/>
      <c r="D19" s="104"/>
      <c r="E19" s="105"/>
      <c r="F19" s="105"/>
    </row>
    <row r="20" ht="37" customHeight="1" spans="1:6">
      <c r="A20" s="102" t="s">
        <v>1640</v>
      </c>
      <c r="B20" s="103"/>
      <c r="C20" s="104"/>
      <c r="D20" s="104"/>
      <c r="E20" s="105"/>
      <c r="F20" s="105"/>
    </row>
    <row r="21" customHeight="1" spans="1:6">
      <c r="A21" s="102" t="s">
        <v>1641</v>
      </c>
      <c r="B21" s="103"/>
      <c r="C21" s="104"/>
      <c r="D21" s="104"/>
      <c r="E21" s="105"/>
      <c r="F21" s="105"/>
    </row>
    <row r="22" customHeight="1" spans="1:6">
      <c r="A22" s="106" t="s">
        <v>1642</v>
      </c>
      <c r="B22" s="103"/>
      <c r="C22" s="104"/>
      <c r="D22" s="104"/>
      <c r="E22" s="105"/>
      <c r="F22" s="105"/>
    </row>
    <row r="23" customHeight="1" spans="1:6">
      <c r="A23" s="106" t="s">
        <v>1643</v>
      </c>
      <c r="B23" s="103"/>
      <c r="C23" s="104"/>
      <c r="D23" s="104"/>
      <c r="E23" s="105"/>
      <c r="F23" s="105"/>
    </row>
    <row r="24" customHeight="1" spans="1:6">
      <c r="A24" s="106" t="s">
        <v>1644</v>
      </c>
      <c r="B24" s="103"/>
      <c r="C24" s="104"/>
      <c r="D24" s="104"/>
      <c r="E24" s="105"/>
      <c r="F24" s="105"/>
    </row>
    <row r="25" customHeight="1" spans="1:6">
      <c r="A25" s="106" t="s">
        <v>1645</v>
      </c>
      <c r="B25" s="103"/>
      <c r="C25" s="104"/>
      <c r="D25" s="104"/>
      <c r="E25" s="105"/>
      <c r="F25" s="105"/>
    </row>
    <row r="26" customHeight="1" spans="1:6">
      <c r="A26" s="106" t="s">
        <v>1646</v>
      </c>
      <c r="B26" s="103"/>
      <c r="C26" s="104"/>
      <c r="D26" s="104"/>
      <c r="E26" s="105"/>
      <c r="F26" s="105"/>
    </row>
    <row r="27" customHeight="1" spans="1:6">
      <c r="A27" s="106" t="s">
        <v>1647</v>
      </c>
      <c r="B27" s="103"/>
      <c r="C27" s="104"/>
      <c r="D27" s="104"/>
      <c r="E27" s="105"/>
      <c r="F27" s="105"/>
    </row>
    <row r="28" customHeight="1" spans="1:6">
      <c r="A28" s="107" t="s">
        <v>1648</v>
      </c>
      <c r="B28" s="103"/>
      <c r="C28" s="104"/>
      <c r="D28" s="104"/>
      <c r="E28" s="105"/>
      <c r="F28" s="105"/>
    </row>
    <row r="29" ht="36" customHeight="1" spans="1:6">
      <c r="A29" s="107" t="s">
        <v>1649</v>
      </c>
      <c r="B29" s="103"/>
      <c r="C29" s="104">
        <v>25</v>
      </c>
      <c r="D29" s="104">
        <v>25</v>
      </c>
      <c r="E29" s="105">
        <v>1</v>
      </c>
      <c r="F29" s="105"/>
    </row>
    <row r="30" customHeight="1" spans="1:6">
      <c r="A30" s="107" t="s">
        <v>1650</v>
      </c>
      <c r="B30" s="103">
        <v>1931</v>
      </c>
      <c r="C30" s="104">
        <v>2308</v>
      </c>
      <c r="D30" s="104">
        <v>2308</v>
      </c>
      <c r="E30" s="105">
        <v>1</v>
      </c>
      <c r="F30" s="105">
        <v>0.152847152847153</v>
      </c>
    </row>
    <row r="31" customHeight="1" spans="1:6">
      <c r="A31" s="107" t="s">
        <v>1651</v>
      </c>
      <c r="B31" s="103"/>
      <c r="C31" s="104"/>
      <c r="D31" s="104"/>
      <c r="E31" s="105"/>
      <c r="F31" s="105"/>
    </row>
    <row r="32" customHeight="1" spans="1:6">
      <c r="A32" s="107" t="s">
        <v>1652</v>
      </c>
      <c r="B32" s="103"/>
      <c r="C32" s="104"/>
      <c r="D32" s="104"/>
      <c r="E32" s="105"/>
      <c r="F32" s="105"/>
    </row>
    <row r="33" customHeight="1" spans="1:6">
      <c r="A33" s="107" t="s">
        <v>1653</v>
      </c>
      <c r="B33" s="103"/>
      <c r="C33" s="104">
        <v>367</v>
      </c>
      <c r="D33" s="104">
        <v>281</v>
      </c>
      <c r="E33" s="105">
        <v>1</v>
      </c>
      <c r="F33" s="105"/>
    </row>
    <row r="34" customHeight="1" spans="1:6">
      <c r="A34" s="108" t="s">
        <v>1654</v>
      </c>
      <c r="B34" s="104">
        <f>SUM(B5:B33)</f>
        <v>3000</v>
      </c>
      <c r="C34" s="104">
        <f>SUM(C5:C33)</f>
        <v>3769</v>
      </c>
      <c r="D34" s="104">
        <v>3606</v>
      </c>
      <c r="E34" s="105">
        <f>D34/C34</f>
        <v>0.956752454231892</v>
      </c>
      <c r="F34" s="105">
        <v>-0.18863578192987</v>
      </c>
    </row>
  </sheetData>
  <mergeCells count="1">
    <mergeCell ref="A2:F2"/>
  </mergeCells>
  <printOptions horizontalCentered="1"/>
  <pageMargins left="0.786805555555556" right="0.786805555555556" top="0.786805555555556" bottom="0.786805555555556" header="0.5" footer="0.5"/>
  <pageSetup paperSize="9" fitToHeight="0" orientation="landscape" horizontalDpi="600"/>
  <headerFooter>
    <oddFooter>&amp;C&amp;P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
  <sheetViews>
    <sheetView workbookViewId="0">
      <selection activeCell="D26" sqref="D26"/>
    </sheetView>
  </sheetViews>
  <sheetFormatPr defaultColWidth="9" defaultRowHeight="13.5" outlineLevelCol="5"/>
  <cols>
    <col min="1" max="1" width="18.5666666666667" style="19" customWidth="1"/>
    <col min="2" max="2" width="14.3666666666667" style="19" customWidth="1"/>
    <col min="3" max="3" width="13.8166666666667" style="19" customWidth="1"/>
    <col min="4" max="4" width="13.625" style="19" customWidth="1"/>
    <col min="5" max="5" width="13" style="19" customWidth="1"/>
    <col min="6" max="6" width="15.9666666666667" style="19" customWidth="1"/>
    <col min="7" max="16384" width="9" style="19"/>
  </cols>
  <sheetData>
    <row r="1" ht="15" spans="1:6">
      <c r="A1" s="20" t="s">
        <v>1655</v>
      </c>
      <c r="B1" s="21"/>
      <c r="C1" s="21"/>
      <c r="D1" s="21"/>
      <c r="E1" s="21"/>
      <c r="F1" s="21"/>
    </row>
    <row r="2" ht="20.25" spans="1:6">
      <c r="A2" s="85" t="s">
        <v>1656</v>
      </c>
      <c r="B2" s="86"/>
      <c r="C2" s="86"/>
      <c r="D2" s="86"/>
      <c r="E2" s="86"/>
      <c r="F2" s="86"/>
    </row>
    <row r="3" ht="20.25" spans="1:6">
      <c r="A3" s="23"/>
      <c r="B3" s="24"/>
      <c r="C3" s="25"/>
      <c r="D3" s="21"/>
      <c r="E3" s="26"/>
      <c r="F3" s="27" t="s">
        <v>2</v>
      </c>
    </row>
    <row r="4" ht="27" customHeight="1" spans="1:6">
      <c r="A4" s="28" t="s">
        <v>1234</v>
      </c>
      <c r="B4" s="28" t="s">
        <v>5</v>
      </c>
      <c r="C4" s="28" t="s">
        <v>6</v>
      </c>
      <c r="D4" s="29" t="s">
        <v>7</v>
      </c>
      <c r="E4" s="28" t="s">
        <v>1623</v>
      </c>
      <c r="F4" s="28" t="s">
        <v>1624</v>
      </c>
    </row>
    <row r="5" ht="27" customHeight="1" spans="1:6">
      <c r="A5" s="30" t="s">
        <v>1234</v>
      </c>
      <c r="B5" s="31"/>
      <c r="C5" s="31"/>
      <c r="D5" s="32"/>
      <c r="E5" s="31"/>
      <c r="F5" s="31"/>
    </row>
    <row r="6" ht="27" customHeight="1" spans="1:6">
      <c r="A6" s="30" t="s">
        <v>1234</v>
      </c>
      <c r="B6" s="33"/>
      <c r="C6" s="33"/>
      <c r="D6" s="34"/>
      <c r="E6" s="35"/>
      <c r="F6" s="35"/>
    </row>
    <row r="7" ht="27" customHeight="1" spans="1:6">
      <c r="A7" s="30" t="s">
        <v>1234</v>
      </c>
      <c r="B7" s="33"/>
      <c r="C7" s="33"/>
      <c r="D7" s="34"/>
      <c r="E7" s="35"/>
      <c r="F7" s="35"/>
    </row>
    <row r="8" ht="27" customHeight="1" spans="1:6">
      <c r="A8" s="36" t="s">
        <v>1657</v>
      </c>
      <c r="B8" s="33"/>
      <c r="C8" s="33"/>
      <c r="D8" s="34"/>
      <c r="E8" s="35"/>
      <c r="F8" s="35"/>
    </row>
    <row r="9" ht="27" customHeight="1" spans="1:6">
      <c r="A9" s="28" t="s">
        <v>1658</v>
      </c>
      <c r="B9" s="33"/>
      <c r="C9" s="33"/>
      <c r="D9" s="34"/>
      <c r="E9" s="35"/>
      <c r="F9" s="35"/>
    </row>
    <row r="10" spans="1:6">
      <c r="A10" s="37" t="s">
        <v>1659</v>
      </c>
      <c r="B10" s="37"/>
      <c r="C10" s="21"/>
      <c r="D10" s="21"/>
      <c r="E10" s="21"/>
      <c r="F10" s="21"/>
    </row>
  </sheetData>
  <mergeCells count="2">
    <mergeCell ref="A2:F2"/>
    <mergeCell ref="A10:B10"/>
  </mergeCells>
  <printOptions horizontalCentered="1"/>
  <pageMargins left="0.786805555555556" right="0.786805555555556" top="0.786805555555556" bottom="0.786805555555556" header="0.5" footer="0.5"/>
  <pageSetup paperSize="9" fitToHeight="0" orientation="landscape" horizontalDpi="600"/>
  <headerFooter>
    <oddFooter>&amp;C&amp;P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2"/>
  <sheetViews>
    <sheetView workbookViewId="0">
      <selection activeCell="A1" sqref="$A1:$XFD1048576"/>
    </sheetView>
  </sheetViews>
  <sheetFormatPr defaultColWidth="9" defaultRowHeight="13.5" outlineLevelCol="3"/>
  <cols>
    <col min="1" max="1" width="40.4916666666667" style="1" customWidth="1"/>
    <col min="2" max="2" width="12.75" style="1" customWidth="1"/>
    <col min="3" max="3" width="13.75" style="1" customWidth="1"/>
    <col min="4" max="4" width="27.375" style="1" customWidth="1"/>
    <col min="5" max="16384" width="9" style="1"/>
  </cols>
  <sheetData>
    <row r="1" ht="14.25" spans="1:4">
      <c r="A1" s="2" t="s">
        <v>1660</v>
      </c>
      <c r="B1" s="2"/>
      <c r="C1" s="2"/>
      <c r="D1" s="2"/>
    </row>
    <row r="2" ht="22.5" spans="1:4">
      <c r="A2" s="3" t="s">
        <v>1661</v>
      </c>
      <c r="B2" s="3"/>
      <c r="C2" s="3"/>
      <c r="D2" s="3"/>
    </row>
    <row r="3" spans="1:4">
      <c r="A3" s="78" t="s">
        <v>1242</v>
      </c>
      <c r="B3" s="78"/>
      <c r="C3" s="78"/>
      <c r="D3" s="78"/>
    </row>
    <row r="4" ht="32" customHeight="1" spans="1:4">
      <c r="A4" s="79" t="s">
        <v>4</v>
      </c>
      <c r="B4" s="5" t="s">
        <v>1662</v>
      </c>
      <c r="C4" s="5"/>
      <c r="D4" s="5"/>
    </row>
    <row r="5" ht="32" customHeight="1" spans="1:4">
      <c r="A5" s="80"/>
      <c r="B5" s="81" t="s">
        <v>1663</v>
      </c>
      <c r="C5" s="81" t="s">
        <v>1664</v>
      </c>
      <c r="D5" s="81" t="s">
        <v>1665</v>
      </c>
    </row>
    <row r="6" ht="32" customHeight="1" spans="1:4">
      <c r="A6" s="9" t="s">
        <v>1248</v>
      </c>
      <c r="B6" s="8">
        <v>317435</v>
      </c>
      <c r="C6" s="8">
        <v>317435</v>
      </c>
      <c r="D6" s="82"/>
    </row>
    <row r="7" ht="32" customHeight="1" spans="1:4">
      <c r="A7" s="9" t="s">
        <v>1249</v>
      </c>
      <c r="B7" s="8">
        <v>404800</v>
      </c>
      <c r="C7" s="8">
        <v>404800</v>
      </c>
      <c r="D7" s="82"/>
    </row>
    <row r="8" ht="32" customHeight="1" spans="1:4">
      <c r="A8" s="9" t="s">
        <v>1666</v>
      </c>
      <c r="B8" s="8">
        <v>83900</v>
      </c>
      <c r="C8" s="8">
        <v>83900</v>
      </c>
      <c r="D8" s="82"/>
    </row>
    <row r="9" ht="32" customHeight="1" spans="1:4">
      <c r="A9" s="9" t="s">
        <v>1667</v>
      </c>
      <c r="B9" s="8">
        <v>25300</v>
      </c>
      <c r="C9" s="8">
        <v>25300</v>
      </c>
      <c r="D9" s="82"/>
    </row>
    <row r="10" ht="32" customHeight="1" spans="1:4">
      <c r="A10" s="9" t="s">
        <v>1252</v>
      </c>
      <c r="B10" s="8">
        <v>-25300</v>
      </c>
      <c r="C10" s="8">
        <v>-25300</v>
      </c>
      <c r="D10" s="82"/>
    </row>
    <row r="11" ht="32" customHeight="1" spans="1:4">
      <c r="A11" s="9" t="s">
        <v>1253</v>
      </c>
      <c r="B11" s="8">
        <v>401335</v>
      </c>
      <c r="C11" s="8">
        <v>401335</v>
      </c>
      <c r="D11" s="82"/>
    </row>
    <row r="12" ht="32" customHeight="1" spans="1:4">
      <c r="A12" s="83" t="s">
        <v>1254</v>
      </c>
      <c r="B12" s="84">
        <v>10968</v>
      </c>
      <c r="C12" s="84">
        <v>10968</v>
      </c>
      <c r="D12" s="84"/>
    </row>
  </sheetData>
  <mergeCells count="4">
    <mergeCell ref="A2:D2"/>
    <mergeCell ref="A3:D3"/>
    <mergeCell ref="B4:D4"/>
    <mergeCell ref="A4:A5"/>
  </mergeCells>
  <dataValidations count="1">
    <dataValidation type="decimal" operator="between" allowBlank="1" showInputMessage="1" showErrorMessage="1" sqref="B6 C6 B7 C7 B8 C8 B9:B11 C9:C11">
      <formula1>-99999999999999</formula1>
      <formula2>99999999999999</formula2>
    </dataValidation>
  </dataValidations>
  <printOptions horizontalCentered="1"/>
  <pageMargins left="0.786805555555556" right="0.786805555555556" top="0.786805555555556" bottom="0.786805555555556" header="0.5" footer="0.5"/>
  <pageSetup paperSize="9" fitToHeight="0" orientation="landscape" horizontalDpi="600"/>
  <headerFooter>
    <oddFooter>&amp;C&amp;P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5"/>
  <sheetViews>
    <sheetView workbookViewId="0">
      <selection activeCell="K10" sqref="K10"/>
    </sheetView>
  </sheetViews>
  <sheetFormatPr defaultColWidth="9" defaultRowHeight="13.5" outlineLevelCol="5"/>
  <cols>
    <col min="1" max="1" width="32.5" style="19" customWidth="1"/>
    <col min="2" max="4" width="9" style="19"/>
    <col min="5" max="5" width="12" style="19" customWidth="1"/>
    <col min="6" max="6" width="15.875" style="19" customWidth="1"/>
    <col min="7" max="16384" width="9" style="19"/>
  </cols>
  <sheetData>
    <row r="1" ht="15" spans="1:6">
      <c r="A1" s="20" t="s">
        <v>1668</v>
      </c>
      <c r="B1" s="21"/>
      <c r="C1" s="21"/>
      <c r="D1" s="21"/>
      <c r="E1" s="65"/>
      <c r="F1" s="65"/>
    </row>
    <row r="2" ht="22.5" spans="1:6">
      <c r="A2" s="66" t="s">
        <v>1669</v>
      </c>
      <c r="B2" s="66"/>
      <c r="C2" s="66"/>
      <c r="D2" s="66"/>
      <c r="E2" s="67"/>
      <c r="F2" s="67"/>
    </row>
    <row r="3" ht="20.25" spans="1:6">
      <c r="A3" s="68"/>
      <c r="B3" s="24"/>
      <c r="C3" s="25" t="s">
        <v>1621</v>
      </c>
      <c r="D3" s="21"/>
      <c r="E3" s="69"/>
      <c r="F3" s="70" t="s">
        <v>2</v>
      </c>
    </row>
    <row r="4" ht="39" customHeight="1" spans="1:6">
      <c r="A4" s="44" t="s">
        <v>1622</v>
      </c>
      <c r="B4" s="28" t="s">
        <v>5</v>
      </c>
      <c r="C4" s="28" t="s">
        <v>6</v>
      </c>
      <c r="D4" s="29" t="s">
        <v>7</v>
      </c>
      <c r="E4" s="45" t="s">
        <v>1623</v>
      </c>
      <c r="F4" s="45" t="s">
        <v>1624</v>
      </c>
    </row>
    <row r="5" ht="29" customHeight="1" spans="1:6">
      <c r="A5" s="71" t="s">
        <v>1670</v>
      </c>
      <c r="B5" s="48">
        <v>550</v>
      </c>
      <c r="C5" s="48">
        <v>550</v>
      </c>
      <c r="D5" s="48"/>
      <c r="E5" s="72">
        <f>D5/C5</f>
        <v>0</v>
      </c>
      <c r="F5" s="72">
        <v>-1</v>
      </c>
    </row>
    <row r="6" ht="29" customHeight="1" spans="1:6">
      <c r="A6" s="71" t="s">
        <v>1671</v>
      </c>
      <c r="B6" s="48">
        <v>50</v>
      </c>
      <c r="C6" s="48">
        <v>50</v>
      </c>
      <c r="D6" s="73"/>
      <c r="E6" s="72">
        <f>D6/C6</f>
        <v>0</v>
      </c>
      <c r="F6" s="72"/>
    </row>
    <row r="7" ht="29" customHeight="1" spans="1:6">
      <c r="A7" s="71" t="s">
        <v>1672</v>
      </c>
      <c r="B7" s="74"/>
      <c r="C7" s="74"/>
      <c r="D7" s="73"/>
      <c r="E7" s="72"/>
      <c r="F7" s="72"/>
    </row>
    <row r="8" ht="29" customHeight="1" spans="1:6">
      <c r="A8" s="71" t="s">
        <v>1673</v>
      </c>
      <c r="B8" s="74"/>
      <c r="C8" s="74"/>
      <c r="D8" s="73"/>
      <c r="E8" s="72"/>
      <c r="F8" s="72"/>
    </row>
    <row r="9" ht="29" customHeight="1" spans="1:6">
      <c r="A9" s="71" t="s">
        <v>1674</v>
      </c>
      <c r="B9" s="74"/>
      <c r="C9" s="74"/>
      <c r="D9" s="73">
        <v>33059</v>
      </c>
      <c r="E9" s="72">
        <v>0</v>
      </c>
      <c r="F9" s="72">
        <v>186.835227272727</v>
      </c>
    </row>
    <row r="10" ht="29" customHeight="1" spans="1:6">
      <c r="A10" s="44" t="s">
        <v>1675</v>
      </c>
      <c r="B10" s="53">
        <f>SUM(B5:B9)</f>
        <v>600</v>
      </c>
      <c r="C10" s="53">
        <f>SUM(C5:C9)</f>
        <v>600</v>
      </c>
      <c r="D10" s="53">
        <f>SUM(D5:D9)</f>
        <v>33059</v>
      </c>
      <c r="E10" s="72">
        <f>D10/C10</f>
        <v>55.0983333333333</v>
      </c>
      <c r="F10" s="72">
        <v>105.299035369775</v>
      </c>
    </row>
    <row r="11" ht="29" customHeight="1" spans="1:6">
      <c r="A11" s="75" t="s">
        <v>1676</v>
      </c>
      <c r="B11" s="53">
        <f>SUM(B12:B13)</f>
        <v>8</v>
      </c>
      <c r="C11" s="53">
        <f>SUM(C12:C13)</f>
        <v>8</v>
      </c>
      <c r="D11" s="53">
        <f>SUM(D12:D13)</f>
        <v>9</v>
      </c>
      <c r="E11" s="72">
        <f>D11/C11</f>
        <v>1.125</v>
      </c>
      <c r="F11" s="72">
        <v>0.125</v>
      </c>
    </row>
    <row r="12" ht="29" customHeight="1" spans="1:6">
      <c r="A12" s="76" t="s">
        <v>1677</v>
      </c>
      <c r="B12" s="53">
        <v>8</v>
      </c>
      <c r="C12" s="53">
        <v>8</v>
      </c>
      <c r="D12" s="53">
        <v>9</v>
      </c>
      <c r="E12" s="72">
        <f>D12/C12</f>
        <v>1.125</v>
      </c>
      <c r="F12" s="72">
        <v>0.125</v>
      </c>
    </row>
    <row r="13" ht="29" customHeight="1" spans="1:6">
      <c r="A13" s="77" t="s">
        <v>1678</v>
      </c>
      <c r="B13" s="53"/>
      <c r="C13" s="53"/>
      <c r="D13" s="53"/>
      <c r="E13" s="72"/>
      <c r="F13" s="72"/>
    </row>
    <row r="14" ht="29" customHeight="1" spans="1:6">
      <c r="A14" s="77" t="s">
        <v>1679</v>
      </c>
      <c r="B14" s="53">
        <v>19</v>
      </c>
      <c r="C14" s="53">
        <v>19</v>
      </c>
      <c r="D14" s="53">
        <v>19</v>
      </c>
      <c r="E14" s="72">
        <f>D14/C14</f>
        <v>1</v>
      </c>
      <c r="F14" s="72">
        <v>0.117647058823529</v>
      </c>
    </row>
    <row r="15" ht="29" customHeight="1" spans="1:6">
      <c r="A15" s="44" t="s">
        <v>1680</v>
      </c>
      <c r="B15" s="53">
        <f>B10+B11+B14</f>
        <v>627</v>
      </c>
      <c r="C15" s="53">
        <f>C10+C11+C14</f>
        <v>627</v>
      </c>
      <c r="D15" s="53">
        <f>D10+D11+D14</f>
        <v>33087</v>
      </c>
      <c r="E15" s="72">
        <f>D15/C15</f>
        <v>52.7703349282297</v>
      </c>
      <c r="F15" s="72">
        <v>97.4732142857143</v>
      </c>
    </row>
  </sheetData>
  <mergeCells count="1">
    <mergeCell ref="A2:F2"/>
  </mergeCells>
  <printOptions horizontalCentered="1"/>
  <pageMargins left="0.786805555555556" right="0.786805555555556" top="0.786805555555556" bottom="0.786805555555556" header="0.5" footer="0.5"/>
  <pageSetup paperSize="9" fitToHeight="0" orientation="landscape" horizontalDpi="600"/>
  <headerFooter>
    <oddFooter>&amp;C&amp;P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7"/>
  <sheetViews>
    <sheetView workbookViewId="0">
      <selection activeCell="H13" sqref="H13"/>
    </sheetView>
  </sheetViews>
  <sheetFormatPr defaultColWidth="9" defaultRowHeight="13.5" outlineLevelCol="5"/>
  <cols>
    <col min="1" max="1" width="37.875" style="19" customWidth="1"/>
    <col min="2" max="2" width="15.25" style="19" customWidth="1"/>
    <col min="3" max="3" width="9" style="19"/>
    <col min="4" max="4" width="13.125" style="19" customWidth="1"/>
    <col min="5" max="5" width="17.625" style="57" customWidth="1"/>
    <col min="6" max="6" width="17.375" style="57" customWidth="1"/>
    <col min="7" max="7" width="13.75" style="19"/>
    <col min="8" max="16384" width="9" style="19"/>
  </cols>
  <sheetData>
    <row r="1" spans="1:1">
      <c r="A1" s="19" t="s">
        <v>1681</v>
      </c>
    </row>
    <row r="2" s="55" customFormat="1" ht="22" customHeight="1" spans="1:6">
      <c r="A2" s="58" t="s">
        <v>1682</v>
      </c>
      <c r="B2" s="58"/>
      <c r="C2" s="58"/>
      <c r="D2" s="58"/>
      <c r="E2" s="58"/>
      <c r="F2" s="58"/>
    </row>
    <row r="3" spans="3:6">
      <c r="C3" s="19" t="s">
        <v>1621</v>
      </c>
      <c r="F3" s="57" t="s">
        <v>2</v>
      </c>
    </row>
    <row r="4" s="56" customFormat="1" ht="33" customHeight="1" spans="1:6">
      <c r="A4" s="59" t="s">
        <v>1683</v>
      </c>
      <c r="B4" s="59" t="s">
        <v>5</v>
      </c>
      <c r="C4" s="59" t="s">
        <v>6</v>
      </c>
      <c r="D4" s="59" t="s">
        <v>7</v>
      </c>
      <c r="E4" s="60" t="s">
        <v>8</v>
      </c>
      <c r="F4" s="60" t="s">
        <v>9</v>
      </c>
    </row>
    <row r="5" ht="30" customHeight="1" spans="1:6">
      <c r="A5" s="61" t="s">
        <v>1684</v>
      </c>
      <c r="B5" s="52"/>
      <c r="C5" s="52"/>
      <c r="D5" s="61"/>
      <c r="E5" s="62"/>
      <c r="F5" s="62"/>
    </row>
    <row r="6" ht="30" customHeight="1" spans="1:6">
      <c r="A6" s="61" t="s">
        <v>1685</v>
      </c>
      <c r="B6" s="48">
        <v>27</v>
      </c>
      <c r="C6" s="48">
        <v>27</v>
      </c>
      <c r="D6" s="48">
        <v>2</v>
      </c>
      <c r="E6" s="62">
        <f>D6/C6</f>
        <v>0.0740740740740741</v>
      </c>
      <c r="F6" s="62">
        <v>-66.6666666666667</v>
      </c>
    </row>
    <row r="7" ht="30" customHeight="1" spans="1:6">
      <c r="A7" s="61" t="s">
        <v>1686</v>
      </c>
      <c r="B7" s="52"/>
      <c r="C7" s="52"/>
      <c r="D7" s="61"/>
      <c r="E7" s="62"/>
      <c r="F7" s="62"/>
    </row>
    <row r="8" ht="30" customHeight="1" spans="1:6">
      <c r="A8" s="61" t="s">
        <v>1687</v>
      </c>
      <c r="B8" s="52"/>
      <c r="C8" s="52"/>
      <c r="D8" s="61"/>
      <c r="E8" s="62"/>
      <c r="F8" s="62"/>
    </row>
    <row r="9" ht="30" customHeight="1" spans="1:6">
      <c r="A9" s="61" t="s">
        <v>1688</v>
      </c>
      <c r="B9" s="52"/>
      <c r="C9" s="52"/>
      <c r="D9" s="61"/>
      <c r="E9" s="62"/>
      <c r="F9" s="62"/>
    </row>
    <row r="10" ht="30" customHeight="1" spans="1:6">
      <c r="A10" s="61" t="s">
        <v>1689</v>
      </c>
      <c r="B10" s="52"/>
      <c r="C10" s="52"/>
      <c r="D10" s="61"/>
      <c r="E10" s="62"/>
      <c r="F10" s="62"/>
    </row>
    <row r="11" ht="30" customHeight="1" spans="1:6">
      <c r="A11" s="61" t="s">
        <v>1690</v>
      </c>
      <c r="B11" s="63">
        <f>SUM(B5:B10)</f>
        <v>27</v>
      </c>
      <c r="C11" s="63">
        <f>SUM(C5:C10)</f>
        <v>27</v>
      </c>
      <c r="D11" s="63">
        <f>SUM(D5:D10)</f>
        <v>2</v>
      </c>
      <c r="E11" s="62">
        <f t="shared" ref="E11:E15" si="0">D11/C11</f>
        <v>0.0740740740740741</v>
      </c>
      <c r="F11" s="62">
        <v>-66.6666666666667</v>
      </c>
    </row>
    <row r="12" ht="30" customHeight="1" spans="1:6">
      <c r="A12" s="61" t="s">
        <v>1691</v>
      </c>
      <c r="B12" s="63">
        <f>SUM(B13:B15)</f>
        <v>600</v>
      </c>
      <c r="C12" s="63">
        <f>SUM(C13:C15)</f>
        <v>600</v>
      </c>
      <c r="D12" s="63">
        <f>SUM(D13:D15)</f>
        <v>33059</v>
      </c>
      <c r="E12" s="62">
        <f t="shared" si="0"/>
        <v>55.0983333333333</v>
      </c>
      <c r="F12" s="62">
        <v>10529.9035369775</v>
      </c>
    </row>
    <row r="13" ht="30" customHeight="1" spans="1:6">
      <c r="A13" s="61" t="s">
        <v>1692</v>
      </c>
      <c r="B13" s="63"/>
      <c r="C13" s="63"/>
      <c r="D13" s="61"/>
      <c r="E13" s="62"/>
      <c r="F13" s="62"/>
    </row>
    <row r="14" ht="30" customHeight="1" spans="1:6">
      <c r="A14" s="61" t="s">
        <v>1693</v>
      </c>
      <c r="B14" s="63"/>
      <c r="C14" s="63"/>
      <c r="D14" s="61"/>
      <c r="E14" s="62"/>
      <c r="F14" s="62"/>
    </row>
    <row r="15" ht="30" customHeight="1" spans="1:6">
      <c r="A15" s="61" t="s">
        <v>1694</v>
      </c>
      <c r="B15" s="64">
        <v>600</v>
      </c>
      <c r="C15" s="64">
        <v>600</v>
      </c>
      <c r="D15" s="64">
        <v>33059</v>
      </c>
      <c r="E15" s="62">
        <f t="shared" si="0"/>
        <v>55.0983333333333</v>
      </c>
      <c r="F15" s="62">
        <v>10529.9035369775</v>
      </c>
    </row>
    <row r="16" ht="30" customHeight="1" spans="1:6">
      <c r="A16" s="61" t="s">
        <v>1695</v>
      </c>
      <c r="B16" s="52"/>
      <c r="C16" s="52"/>
      <c r="D16" s="64">
        <v>26</v>
      </c>
      <c r="E16" s="62"/>
      <c r="F16" s="62">
        <v>36.8421052631579</v>
      </c>
    </row>
    <row r="17" ht="30" customHeight="1" spans="1:6">
      <c r="A17" s="61" t="s">
        <v>1696</v>
      </c>
      <c r="B17" s="63">
        <f>SUM(B11,B12,B16)</f>
        <v>627</v>
      </c>
      <c r="C17" s="63">
        <f>SUM(C11,C12,C16)</f>
        <v>627</v>
      </c>
      <c r="D17" s="63">
        <f>SUM(D11,D12,D16)</f>
        <v>33087</v>
      </c>
      <c r="E17" s="62">
        <f>D17/C17</f>
        <v>52.7703349282297</v>
      </c>
      <c r="F17" s="62">
        <v>9747.32142857143</v>
      </c>
    </row>
  </sheetData>
  <mergeCells count="1">
    <mergeCell ref="A2:F2"/>
  </mergeCells>
  <printOptions horizontalCentered="1"/>
  <pageMargins left="0.786805555555556" right="0.786805555555556" top="0.786805555555556" bottom="0.786805555555556" header="0.5" footer="0.5"/>
  <pageSetup paperSize="9" fitToHeight="0" orientation="landscape" horizontalDpi="600"/>
  <headerFooter>
    <oddFooter>&amp;C&amp;P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9"/>
  <sheetViews>
    <sheetView topLeftCell="A16" workbookViewId="0">
      <selection activeCell="D11" sqref="D11"/>
    </sheetView>
  </sheetViews>
  <sheetFormatPr defaultColWidth="9" defaultRowHeight="13.5" outlineLevelCol="6"/>
  <cols>
    <col min="1" max="1" width="9.625" style="1" customWidth="1"/>
    <col min="2" max="2" width="40.0333333333333" style="1" customWidth="1"/>
    <col min="3" max="3" width="11.375" style="1" customWidth="1"/>
    <col min="4" max="4" width="13.5" style="1" customWidth="1"/>
    <col min="5" max="5" width="9.125" style="1" customWidth="1"/>
    <col min="6" max="6" width="11" style="1" customWidth="1"/>
    <col min="7" max="7" width="13.75" style="1" customWidth="1"/>
    <col min="8" max="16384" width="9" style="1"/>
  </cols>
  <sheetData>
    <row r="1" ht="15" spans="1:7">
      <c r="A1" s="20" t="s">
        <v>1697</v>
      </c>
      <c r="B1" s="39"/>
      <c r="C1" s="21"/>
      <c r="D1" s="21"/>
      <c r="E1" s="21"/>
      <c r="F1" s="21"/>
      <c r="G1" s="21"/>
    </row>
    <row r="2" ht="22.5" spans="1:7">
      <c r="A2" s="40" t="s">
        <v>1698</v>
      </c>
      <c r="B2" s="40"/>
      <c r="C2" s="40"/>
      <c r="D2" s="40"/>
      <c r="E2" s="40"/>
      <c r="F2" s="40"/>
      <c r="G2" s="40"/>
    </row>
    <row r="3" ht="15.75" spans="1:7">
      <c r="A3" s="41"/>
      <c r="B3" s="41"/>
      <c r="C3" s="21"/>
      <c r="D3" s="26"/>
      <c r="E3" s="42" t="s">
        <v>2</v>
      </c>
      <c r="F3" s="42"/>
      <c r="G3" s="42"/>
    </row>
    <row r="4" ht="31" customHeight="1" spans="1:7">
      <c r="A4" s="43" t="s">
        <v>1257</v>
      </c>
      <c r="B4" s="44" t="s">
        <v>1699</v>
      </c>
      <c r="C4" s="28" t="s">
        <v>5</v>
      </c>
      <c r="D4" s="28" t="s">
        <v>6</v>
      </c>
      <c r="E4" s="29" t="s">
        <v>7</v>
      </c>
      <c r="F4" s="45" t="s">
        <v>1623</v>
      </c>
      <c r="G4" s="45" t="s">
        <v>1624</v>
      </c>
    </row>
    <row r="5" ht="31" customHeight="1" spans="1:7">
      <c r="A5" s="46">
        <v>223</v>
      </c>
      <c r="B5" s="47" t="s">
        <v>1700</v>
      </c>
      <c r="C5" s="48">
        <v>27</v>
      </c>
      <c r="D5" s="48">
        <v>27</v>
      </c>
      <c r="E5" s="48">
        <v>2</v>
      </c>
      <c r="F5" s="49">
        <f>E5/D5</f>
        <v>0.0740740740740741</v>
      </c>
      <c r="G5" s="50">
        <v>-0.666666666666667</v>
      </c>
    </row>
    <row r="6" ht="31" customHeight="1" spans="1:7">
      <c r="A6" s="46">
        <v>22301</v>
      </c>
      <c r="B6" s="47" t="s">
        <v>1701</v>
      </c>
      <c r="C6" s="48">
        <v>27</v>
      </c>
      <c r="D6" s="48">
        <v>27</v>
      </c>
      <c r="E6" s="48">
        <v>2</v>
      </c>
      <c r="F6" s="49">
        <f>E6/D6</f>
        <v>0.0740740740740741</v>
      </c>
      <c r="G6" s="50">
        <v>-0.666666666666667</v>
      </c>
    </row>
    <row r="7" ht="31" customHeight="1" spans="1:7">
      <c r="A7" s="46">
        <v>2230101</v>
      </c>
      <c r="B7" s="51" t="s">
        <v>1702</v>
      </c>
      <c r="C7" s="52"/>
      <c r="D7" s="52"/>
      <c r="E7" s="53"/>
      <c r="F7" s="49"/>
      <c r="G7" s="49"/>
    </row>
    <row r="8" ht="31" customHeight="1" spans="1:7">
      <c r="A8" s="46">
        <v>2230102</v>
      </c>
      <c r="B8" s="51" t="s">
        <v>1703</v>
      </c>
      <c r="C8" s="52"/>
      <c r="D8" s="52"/>
      <c r="E8" s="53"/>
      <c r="F8" s="49"/>
      <c r="G8" s="49"/>
    </row>
    <row r="9" ht="31" customHeight="1" spans="1:7">
      <c r="A9" s="46">
        <v>2230103</v>
      </c>
      <c r="B9" s="51" t="s">
        <v>1704</v>
      </c>
      <c r="C9" s="52"/>
      <c r="D9" s="52"/>
      <c r="E9" s="53"/>
      <c r="F9" s="49"/>
      <c r="G9" s="49"/>
    </row>
    <row r="10" ht="31" customHeight="1" spans="1:7">
      <c r="A10" s="46">
        <v>2230104</v>
      </c>
      <c r="B10" s="51" t="s">
        <v>1705</v>
      </c>
      <c r="C10" s="52"/>
      <c r="D10" s="52"/>
      <c r="E10" s="53"/>
      <c r="F10" s="49"/>
      <c r="G10" s="49"/>
    </row>
    <row r="11" ht="31" customHeight="1" spans="1:7">
      <c r="A11" s="46">
        <v>2230105</v>
      </c>
      <c r="B11" s="51" t="s">
        <v>1706</v>
      </c>
      <c r="C11" s="48">
        <v>27</v>
      </c>
      <c r="D11" s="48">
        <v>27</v>
      </c>
      <c r="E11" s="48">
        <v>2</v>
      </c>
      <c r="F11" s="49">
        <f>E11/D11</f>
        <v>0.0740740740740741</v>
      </c>
      <c r="G11" s="50">
        <v>-0.666666666666667</v>
      </c>
    </row>
    <row r="12" ht="31" customHeight="1" spans="1:7">
      <c r="A12" s="46">
        <v>2230106</v>
      </c>
      <c r="B12" s="51" t="s">
        <v>1707</v>
      </c>
      <c r="C12" s="54"/>
      <c r="D12" s="54"/>
      <c r="E12" s="54"/>
      <c r="F12" s="54"/>
      <c r="G12" s="54"/>
    </row>
    <row r="13" ht="31" customHeight="1" spans="1:7">
      <c r="A13" s="46">
        <v>2230107</v>
      </c>
      <c r="B13" s="51" t="s">
        <v>1708</v>
      </c>
      <c r="C13" s="54"/>
      <c r="D13" s="54"/>
      <c r="E13" s="54"/>
      <c r="F13" s="54"/>
      <c r="G13" s="54"/>
    </row>
    <row r="14" ht="31" customHeight="1" spans="1:7">
      <c r="A14" s="46">
        <v>2230108</v>
      </c>
      <c r="B14" s="51" t="s">
        <v>1709</v>
      </c>
      <c r="C14" s="54"/>
      <c r="D14" s="54"/>
      <c r="E14" s="54"/>
      <c r="F14" s="54"/>
      <c r="G14" s="54"/>
    </row>
    <row r="15" ht="31" customHeight="1" spans="1:7">
      <c r="A15" s="46">
        <v>2230109</v>
      </c>
      <c r="B15" s="51" t="s">
        <v>1710</v>
      </c>
      <c r="C15" s="54"/>
      <c r="D15" s="54"/>
      <c r="E15" s="54"/>
      <c r="F15" s="54"/>
      <c r="G15" s="54"/>
    </row>
    <row r="16" ht="31" customHeight="1" spans="1:7">
      <c r="A16" s="46">
        <v>2230199</v>
      </c>
      <c r="B16" s="51" t="s">
        <v>1711</v>
      </c>
      <c r="C16" s="54"/>
      <c r="D16" s="54"/>
      <c r="E16" s="54"/>
      <c r="F16" s="54"/>
      <c r="G16" s="54"/>
    </row>
    <row r="17" ht="31" customHeight="1" spans="1:7">
      <c r="A17" s="46">
        <v>22302</v>
      </c>
      <c r="B17" s="47" t="s">
        <v>1712</v>
      </c>
      <c r="C17" s="54"/>
      <c r="D17" s="54"/>
      <c r="E17" s="54"/>
      <c r="F17" s="54"/>
      <c r="G17" s="54"/>
    </row>
    <row r="18" ht="31" customHeight="1" spans="1:7">
      <c r="A18" s="46">
        <v>2230201</v>
      </c>
      <c r="B18" s="51" t="s">
        <v>1713</v>
      </c>
      <c r="C18" s="54"/>
      <c r="D18" s="54"/>
      <c r="E18" s="54"/>
      <c r="F18" s="54"/>
      <c r="G18" s="54"/>
    </row>
    <row r="19" ht="31" customHeight="1" spans="1:7">
      <c r="A19" s="46">
        <v>2230202</v>
      </c>
      <c r="B19" s="51" t="s">
        <v>1714</v>
      </c>
      <c r="C19" s="54"/>
      <c r="D19" s="54"/>
      <c r="E19" s="54"/>
      <c r="F19" s="54"/>
      <c r="G19" s="54"/>
    </row>
    <row r="20" ht="31" customHeight="1" spans="1:7">
      <c r="A20" s="46">
        <v>2230203</v>
      </c>
      <c r="B20" s="51" t="s">
        <v>1715</v>
      </c>
      <c r="C20" s="54"/>
      <c r="D20" s="54"/>
      <c r="E20" s="54"/>
      <c r="F20" s="54"/>
      <c r="G20" s="54"/>
    </row>
    <row r="21" ht="31" customHeight="1" spans="1:7">
      <c r="A21" s="46">
        <v>2230204</v>
      </c>
      <c r="B21" s="51" t="s">
        <v>1716</v>
      </c>
      <c r="C21" s="54"/>
      <c r="D21" s="54"/>
      <c r="E21" s="54"/>
      <c r="F21" s="54"/>
      <c r="G21" s="54"/>
    </row>
    <row r="22" ht="31" customHeight="1" spans="1:7">
      <c r="A22" s="46">
        <v>2230205</v>
      </c>
      <c r="B22" s="51" t="s">
        <v>1717</v>
      </c>
      <c r="C22" s="54"/>
      <c r="D22" s="54"/>
      <c r="E22" s="54"/>
      <c r="F22" s="54"/>
      <c r="G22" s="54"/>
    </row>
    <row r="23" ht="31" customHeight="1" spans="1:7">
      <c r="A23" s="46">
        <v>2230206</v>
      </c>
      <c r="B23" s="51" t="s">
        <v>1718</v>
      </c>
      <c r="C23" s="54"/>
      <c r="D23" s="54"/>
      <c r="E23" s="54"/>
      <c r="F23" s="54"/>
      <c r="G23" s="54"/>
    </row>
    <row r="24" ht="31" customHeight="1" spans="1:7">
      <c r="A24" s="46">
        <v>2230208</v>
      </c>
      <c r="B24" s="51" t="s">
        <v>1719</v>
      </c>
      <c r="C24" s="54"/>
      <c r="D24" s="54"/>
      <c r="E24" s="54"/>
      <c r="F24" s="54"/>
      <c r="G24" s="54"/>
    </row>
    <row r="25" ht="31" customHeight="1" spans="1:7">
      <c r="A25" s="46">
        <v>2230299</v>
      </c>
      <c r="B25" s="51" t="s">
        <v>1720</v>
      </c>
      <c r="C25" s="54"/>
      <c r="D25" s="54"/>
      <c r="E25" s="54"/>
      <c r="F25" s="54"/>
      <c r="G25" s="54"/>
    </row>
    <row r="26" ht="31" customHeight="1" spans="1:7">
      <c r="A26" s="46">
        <v>22303</v>
      </c>
      <c r="B26" s="47" t="s">
        <v>1721</v>
      </c>
      <c r="C26" s="54"/>
      <c r="D26" s="54"/>
      <c r="E26" s="54"/>
      <c r="F26" s="54"/>
      <c r="G26" s="54"/>
    </row>
    <row r="27" ht="31" customHeight="1" spans="1:7">
      <c r="A27" s="46">
        <v>2230301</v>
      </c>
      <c r="B27" s="51" t="s">
        <v>1722</v>
      </c>
      <c r="C27" s="54"/>
      <c r="D27" s="54"/>
      <c r="E27" s="54"/>
      <c r="F27" s="54"/>
      <c r="G27" s="54"/>
    </row>
    <row r="28" ht="31" customHeight="1" spans="1:7">
      <c r="A28" s="46">
        <v>22399</v>
      </c>
      <c r="B28" s="47" t="s">
        <v>1723</v>
      </c>
      <c r="C28" s="54"/>
      <c r="D28" s="54"/>
      <c r="E28" s="54"/>
      <c r="F28" s="54"/>
      <c r="G28" s="54"/>
    </row>
    <row r="29" ht="31" customHeight="1" spans="1:7">
      <c r="A29" s="46">
        <v>2239999</v>
      </c>
      <c r="B29" s="51" t="s">
        <v>1724</v>
      </c>
      <c r="C29" s="54"/>
      <c r="D29" s="54"/>
      <c r="E29" s="54"/>
      <c r="F29" s="54"/>
      <c r="G29" s="54"/>
    </row>
  </sheetData>
  <mergeCells count="2">
    <mergeCell ref="A2:G2"/>
    <mergeCell ref="E3:G3"/>
  </mergeCells>
  <printOptions horizontalCentered="1"/>
  <pageMargins left="0.786805555555556" right="0.786805555555556" top="0.786805555555556" bottom="0.786805555555556" header="0.5" footer="0.5"/>
  <pageSetup paperSize="9" fitToHeight="0" orientation="landscape" horizontalDpi="600"/>
  <headerFooter>
    <oddFooter>&amp;C&amp;P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
  <sheetViews>
    <sheetView workbookViewId="0">
      <selection activeCell="A2" sqref="A2:F2"/>
    </sheetView>
  </sheetViews>
  <sheetFormatPr defaultColWidth="9" defaultRowHeight="13.5" outlineLevelCol="5"/>
  <cols>
    <col min="1" max="1" width="22.0833333333333" style="19" customWidth="1"/>
    <col min="2" max="6" width="14.875" style="19" customWidth="1"/>
    <col min="7" max="16384" width="9" style="19"/>
  </cols>
  <sheetData>
    <row r="1" ht="15" spans="1:6">
      <c r="A1" s="20" t="s">
        <v>1725</v>
      </c>
      <c r="B1" s="21"/>
      <c r="C1" s="21"/>
      <c r="D1" s="21"/>
      <c r="E1" s="21"/>
      <c r="F1" s="21"/>
    </row>
    <row r="2" ht="22.5" spans="1:6">
      <c r="A2" s="22" t="s">
        <v>1726</v>
      </c>
      <c r="B2" s="22"/>
      <c r="C2" s="22"/>
      <c r="D2" s="22"/>
      <c r="E2" s="22"/>
      <c r="F2" s="22"/>
    </row>
    <row r="3" ht="27" customHeight="1" spans="1:6">
      <c r="A3" s="23"/>
      <c r="B3" s="24"/>
      <c r="C3" s="25"/>
      <c r="D3" s="21"/>
      <c r="E3" s="26"/>
      <c r="F3" s="27" t="s">
        <v>2</v>
      </c>
    </row>
    <row r="4" ht="39" customHeight="1" spans="1:6">
      <c r="A4" s="28" t="s">
        <v>1234</v>
      </c>
      <c r="B4" s="28" t="s">
        <v>5</v>
      </c>
      <c r="C4" s="28" t="s">
        <v>6</v>
      </c>
      <c r="D4" s="29" t="s">
        <v>7</v>
      </c>
      <c r="E4" s="28" t="s">
        <v>1623</v>
      </c>
      <c r="F4" s="28" t="s">
        <v>1624</v>
      </c>
    </row>
    <row r="5" ht="39" customHeight="1" spans="1:6">
      <c r="A5" s="30" t="s">
        <v>1234</v>
      </c>
      <c r="B5" s="31"/>
      <c r="C5" s="31"/>
      <c r="D5" s="32"/>
      <c r="E5" s="31"/>
      <c r="F5" s="31"/>
    </row>
    <row r="6" ht="39" customHeight="1" spans="1:6">
      <c r="A6" s="30" t="s">
        <v>1234</v>
      </c>
      <c r="B6" s="33"/>
      <c r="C6" s="33"/>
      <c r="D6" s="34"/>
      <c r="E6" s="35"/>
      <c r="F6" s="35"/>
    </row>
    <row r="7" ht="39" customHeight="1" spans="1:6">
      <c r="A7" s="30" t="s">
        <v>1234</v>
      </c>
      <c r="B7" s="33"/>
      <c r="C7" s="33"/>
      <c r="D7" s="34"/>
      <c r="E7" s="35"/>
      <c r="F7" s="35"/>
    </row>
    <row r="8" ht="39" customHeight="1" spans="1:6">
      <c r="A8" s="36" t="s">
        <v>1657</v>
      </c>
      <c r="B8" s="33"/>
      <c r="C8" s="33"/>
      <c r="D8" s="34"/>
      <c r="E8" s="35"/>
      <c r="F8" s="35"/>
    </row>
    <row r="9" ht="39" customHeight="1" spans="1:6">
      <c r="A9" s="28" t="s">
        <v>1658</v>
      </c>
      <c r="B9" s="33"/>
      <c r="C9" s="33"/>
      <c r="D9" s="34"/>
      <c r="E9" s="35"/>
      <c r="F9" s="35"/>
    </row>
    <row r="10" ht="27" customHeight="1" spans="1:6">
      <c r="A10" s="37" t="s">
        <v>1727</v>
      </c>
      <c r="B10" s="37"/>
      <c r="C10" s="38"/>
      <c r="D10" s="38"/>
      <c r="E10" s="38"/>
      <c r="F10" s="38"/>
    </row>
  </sheetData>
  <mergeCells count="1">
    <mergeCell ref="A2:F2"/>
  </mergeCells>
  <printOptions horizontalCentered="1"/>
  <pageMargins left="0.786805555555556" right="0.786805555555556" top="0.786805555555556" bottom="0.786805555555556" header="0.5" footer="0.5"/>
  <pageSetup paperSize="9" fitToHeight="0" orientation="landscape" horizontalDpi="600"/>
  <headerFooter>
    <oddFooter>&amp;C&amp;P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2"/>
  <sheetViews>
    <sheetView workbookViewId="0">
      <selection activeCell="A2" sqref="A2:I2"/>
    </sheetView>
  </sheetViews>
  <sheetFormatPr defaultColWidth="9" defaultRowHeight="13.5"/>
  <cols>
    <col min="1" max="1" width="28.7416666666667" style="1" customWidth="1"/>
    <col min="2" max="2" width="11.5" style="1" customWidth="1"/>
    <col min="3" max="3" width="12.25" style="1" customWidth="1"/>
    <col min="4" max="4" width="11.125" style="1" customWidth="1"/>
    <col min="5" max="5" width="13.5" style="1" customWidth="1"/>
    <col min="6" max="6" width="14.2416666666667" style="1" customWidth="1"/>
    <col min="7" max="8" width="9" style="1"/>
    <col min="9" max="9" width="13.375" style="1" customWidth="1"/>
    <col min="10" max="16384" width="9" style="1"/>
  </cols>
  <sheetData>
    <row r="1" ht="14.25" spans="1:9">
      <c r="A1" s="2" t="s">
        <v>1728</v>
      </c>
      <c r="B1" s="2"/>
      <c r="C1" s="2"/>
      <c r="D1" s="2"/>
      <c r="E1" s="2"/>
      <c r="F1" s="2"/>
      <c r="G1" s="2"/>
      <c r="H1" s="2"/>
      <c r="I1" s="2"/>
    </row>
    <row r="2" ht="22.5" spans="1:9">
      <c r="A2" s="3" t="s">
        <v>1729</v>
      </c>
      <c r="B2" s="3"/>
      <c r="C2" s="3"/>
      <c r="D2" s="3"/>
      <c r="E2" s="3"/>
      <c r="F2" s="3"/>
      <c r="G2" s="3"/>
      <c r="H2" s="3"/>
      <c r="I2" s="3"/>
    </row>
    <row r="3" spans="1:9">
      <c r="A3" s="4"/>
      <c r="B3" s="4"/>
      <c r="C3" s="4"/>
      <c r="D3" s="4"/>
      <c r="E3" s="4"/>
      <c r="F3" s="4"/>
      <c r="G3" s="4"/>
      <c r="H3" s="4"/>
      <c r="I3" s="4" t="s">
        <v>2</v>
      </c>
    </row>
    <row r="4" ht="66" customHeight="1" spans="1:9">
      <c r="A4" s="5" t="s">
        <v>1730</v>
      </c>
      <c r="B4" s="6" t="s">
        <v>1238</v>
      </c>
      <c r="C4" s="6" t="s">
        <v>1731</v>
      </c>
      <c r="D4" s="6" t="s">
        <v>1732</v>
      </c>
      <c r="E4" s="6" t="s">
        <v>1733</v>
      </c>
      <c r="F4" s="6" t="s">
        <v>1734</v>
      </c>
      <c r="G4" s="6" t="s">
        <v>1735</v>
      </c>
      <c r="H4" s="6" t="s">
        <v>1736</v>
      </c>
      <c r="I4" s="6" t="s">
        <v>1737</v>
      </c>
    </row>
    <row r="5" ht="33" customHeight="1" spans="1:9">
      <c r="A5" s="5" t="s">
        <v>1738</v>
      </c>
      <c r="B5" s="8">
        <v>84804</v>
      </c>
      <c r="C5" s="5"/>
      <c r="D5" s="8">
        <v>36045</v>
      </c>
      <c r="E5" s="8">
        <v>48759</v>
      </c>
      <c r="F5" s="5"/>
      <c r="G5" s="5"/>
      <c r="H5" s="5"/>
      <c r="I5" s="17"/>
    </row>
    <row r="6" ht="33" customHeight="1" spans="1:9">
      <c r="A6" s="9" t="s">
        <v>1739</v>
      </c>
      <c r="B6" s="8">
        <f t="shared" ref="B5:B12" si="0">SUM(C6:I6)</f>
        <v>38058</v>
      </c>
      <c r="C6" s="11"/>
      <c r="D6" s="8">
        <v>13532</v>
      </c>
      <c r="E6" s="8">
        <v>24526</v>
      </c>
      <c r="F6" s="11"/>
      <c r="G6" s="11"/>
      <c r="H6" s="11"/>
      <c r="I6" s="18"/>
    </row>
    <row r="7" ht="33" customHeight="1" spans="1:9">
      <c r="A7" s="9" t="s">
        <v>1740</v>
      </c>
      <c r="B7" s="8">
        <f t="shared" si="0"/>
        <v>45922</v>
      </c>
      <c r="C7" s="11"/>
      <c r="D7" s="8">
        <v>22253</v>
      </c>
      <c r="E7" s="8">
        <v>23669</v>
      </c>
      <c r="F7" s="11"/>
      <c r="G7" s="11"/>
      <c r="H7" s="11"/>
      <c r="I7" s="18"/>
    </row>
    <row r="8" ht="33" customHeight="1" spans="1:9">
      <c r="A8" s="9" t="s">
        <v>1741</v>
      </c>
      <c r="B8" s="8">
        <f t="shared" si="0"/>
        <v>266</v>
      </c>
      <c r="C8" s="11"/>
      <c r="D8" s="8">
        <v>184</v>
      </c>
      <c r="E8" s="8">
        <v>82</v>
      </c>
      <c r="F8" s="11"/>
      <c r="G8" s="11"/>
      <c r="H8" s="11"/>
      <c r="I8" s="18"/>
    </row>
    <row r="9" ht="33" customHeight="1" spans="1:9">
      <c r="A9" s="9" t="s">
        <v>1742</v>
      </c>
      <c r="B9" s="8">
        <f t="shared" si="0"/>
        <v>0</v>
      </c>
      <c r="C9" s="11"/>
      <c r="D9" s="15"/>
      <c r="E9" s="8"/>
      <c r="F9" s="11"/>
      <c r="G9" s="11"/>
      <c r="H9" s="11"/>
      <c r="I9" s="18"/>
    </row>
    <row r="10" ht="33" customHeight="1" spans="1:9">
      <c r="A10" s="9" t="s">
        <v>1743</v>
      </c>
      <c r="B10" s="8">
        <f t="shared" si="0"/>
        <v>506</v>
      </c>
      <c r="C10" s="11"/>
      <c r="D10" s="8">
        <v>31</v>
      </c>
      <c r="E10" s="8">
        <v>475</v>
      </c>
      <c r="F10" s="11"/>
      <c r="G10" s="11"/>
      <c r="H10" s="11"/>
      <c r="I10" s="18"/>
    </row>
    <row r="11" ht="33" customHeight="1" spans="1:9">
      <c r="A11" s="9" t="s">
        <v>1744</v>
      </c>
      <c r="B11" s="8">
        <f t="shared" si="0"/>
        <v>48</v>
      </c>
      <c r="C11" s="11"/>
      <c r="D11" s="8">
        <v>42</v>
      </c>
      <c r="E11" s="8">
        <v>6</v>
      </c>
      <c r="F11" s="11"/>
      <c r="G11" s="11"/>
      <c r="H11" s="11"/>
      <c r="I11" s="18"/>
    </row>
    <row r="12" ht="33" customHeight="1" spans="1:9">
      <c r="A12" s="13" t="s">
        <v>1745</v>
      </c>
      <c r="B12" s="8">
        <f t="shared" si="0"/>
        <v>0</v>
      </c>
      <c r="C12" s="16"/>
      <c r="D12" s="8"/>
      <c r="E12" s="8"/>
      <c r="F12" s="16"/>
      <c r="G12" s="16"/>
      <c r="H12" s="16"/>
      <c r="I12" s="16"/>
    </row>
  </sheetData>
  <mergeCells count="1">
    <mergeCell ref="A2:I2"/>
  </mergeCells>
  <dataValidations count="1">
    <dataValidation type="decimal" operator="between" allowBlank="1" showInputMessage="1" showErrorMessage="1" sqref="D5 E5 D12:E12 B5:B12 D6:D8 D10:D11 E6:E11">
      <formula1>-99999999999999</formula1>
      <formula2>99999999999999</formula2>
    </dataValidation>
  </dataValidations>
  <printOptions horizontalCentered="1"/>
  <pageMargins left="0.786805555555556" right="0.786805555555556" top="0.786805555555556" bottom="0.786805555555556" header="0.5" footer="0.5"/>
  <pageSetup paperSize="9" fitToHeight="0" orientation="landscape" horizontalDpi="600"/>
  <headerFooter>
    <oddFooter>&amp;C&amp;P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
  <sheetViews>
    <sheetView workbookViewId="0">
      <selection activeCell="E17" sqref="E17"/>
    </sheetView>
  </sheetViews>
  <sheetFormatPr defaultColWidth="9" defaultRowHeight="13.5"/>
  <cols>
    <col min="1" max="1" width="28.3083333333333" style="1" customWidth="1"/>
    <col min="2" max="3" width="9" style="1"/>
    <col min="4" max="4" width="13.625" style="1" customWidth="1"/>
    <col min="5" max="5" width="12.2333333333333" style="1" customWidth="1"/>
    <col min="6" max="6" width="13.3916666666667" style="1" customWidth="1"/>
    <col min="7" max="7" width="11.775" style="1" customWidth="1"/>
    <col min="8" max="8" width="9" style="1"/>
    <col min="9" max="9" width="11.25" style="1" customWidth="1"/>
    <col min="10" max="16384" width="9" style="1"/>
  </cols>
  <sheetData>
    <row r="1" ht="14.25" spans="1:9">
      <c r="A1" s="2" t="s">
        <v>1746</v>
      </c>
      <c r="B1" s="2"/>
      <c r="C1" s="2"/>
      <c r="D1" s="2"/>
      <c r="E1" s="2"/>
      <c r="F1" s="2"/>
      <c r="G1" s="2"/>
      <c r="H1" s="2"/>
      <c r="I1" s="2"/>
    </row>
    <row r="2" ht="22.5" spans="1:9">
      <c r="A2" s="3" t="s">
        <v>1747</v>
      </c>
      <c r="B2" s="3"/>
      <c r="C2" s="3"/>
      <c r="D2" s="3"/>
      <c r="E2" s="3"/>
      <c r="F2" s="3"/>
      <c r="G2" s="3"/>
      <c r="H2" s="3"/>
      <c r="I2" s="3"/>
    </row>
    <row r="3" spans="1:9">
      <c r="A3" s="4"/>
      <c r="B3" s="4"/>
      <c r="C3" s="4"/>
      <c r="D3" s="4"/>
      <c r="E3" s="4"/>
      <c r="F3" s="4"/>
      <c r="G3" s="4"/>
      <c r="H3" s="4"/>
      <c r="I3" s="4" t="s">
        <v>2</v>
      </c>
    </row>
    <row r="4" ht="85" customHeight="1" spans="1:9">
      <c r="A4" s="5" t="s">
        <v>1730</v>
      </c>
      <c r="B4" s="6" t="s">
        <v>1238</v>
      </c>
      <c r="C4" s="6" t="s">
        <v>1731</v>
      </c>
      <c r="D4" s="6" t="s">
        <v>1732</v>
      </c>
      <c r="E4" s="6" t="s">
        <v>1733</v>
      </c>
      <c r="F4" s="6" t="s">
        <v>1734</v>
      </c>
      <c r="G4" s="6" t="s">
        <v>1735</v>
      </c>
      <c r="H4" s="6" t="s">
        <v>1736</v>
      </c>
      <c r="I4" s="6" t="s">
        <v>1737</v>
      </c>
    </row>
    <row r="5" ht="30" customHeight="1" spans="1:9">
      <c r="A5" s="7" t="s">
        <v>1748</v>
      </c>
      <c r="B5" s="8">
        <f t="shared" ref="B5:B11" si="0">SUM(C5:I5)</f>
        <v>73818</v>
      </c>
      <c r="C5" s="5"/>
      <c r="D5" s="8">
        <v>26687</v>
      </c>
      <c r="E5" s="8">
        <v>47131</v>
      </c>
      <c r="F5" s="5"/>
      <c r="G5" s="5"/>
      <c r="H5" s="5"/>
      <c r="I5" s="5"/>
    </row>
    <row r="6" ht="30" customHeight="1" spans="1:9">
      <c r="A6" s="9" t="s">
        <v>1749</v>
      </c>
      <c r="B6" s="10">
        <f t="shared" si="0"/>
        <v>72835</v>
      </c>
      <c r="C6" s="11"/>
      <c r="D6" s="8">
        <v>26646</v>
      </c>
      <c r="E6" s="8">
        <v>46189</v>
      </c>
      <c r="F6" s="11"/>
      <c r="G6" s="11"/>
      <c r="H6" s="11"/>
      <c r="I6" s="11"/>
    </row>
    <row r="7" ht="30" customHeight="1" spans="1:9">
      <c r="A7" s="9" t="s">
        <v>1750</v>
      </c>
      <c r="B7" s="8">
        <f t="shared" si="0"/>
        <v>20</v>
      </c>
      <c r="C7" s="11"/>
      <c r="D7" s="8">
        <v>9</v>
      </c>
      <c r="E7" s="8">
        <v>11</v>
      </c>
      <c r="F7" s="11"/>
      <c r="G7" s="11"/>
      <c r="H7" s="11"/>
      <c r="I7" s="11"/>
    </row>
    <row r="8" ht="30" customHeight="1" spans="1:9">
      <c r="A8" s="9" t="s">
        <v>1751</v>
      </c>
      <c r="B8" s="12">
        <f t="shared" si="0"/>
        <v>963</v>
      </c>
      <c r="C8" s="11"/>
      <c r="D8" s="8">
        <v>32</v>
      </c>
      <c r="E8" s="8">
        <v>931</v>
      </c>
      <c r="F8" s="11"/>
      <c r="G8" s="11"/>
      <c r="H8" s="11"/>
      <c r="I8" s="11"/>
    </row>
    <row r="9" ht="30" customHeight="1" spans="1:9">
      <c r="A9" s="13" t="s">
        <v>1752</v>
      </c>
      <c r="B9" s="8"/>
      <c r="C9" s="11"/>
      <c r="D9" s="8"/>
      <c r="E9" s="8"/>
      <c r="F9" s="11"/>
      <c r="G9" s="11"/>
      <c r="H9" s="11"/>
      <c r="I9" s="11"/>
    </row>
    <row r="10" ht="30" customHeight="1" spans="1:9">
      <c r="A10" s="7" t="s">
        <v>1753</v>
      </c>
      <c r="B10" s="8">
        <f t="shared" si="0"/>
        <v>10986</v>
      </c>
      <c r="C10" s="5"/>
      <c r="D10" s="8">
        <v>9358</v>
      </c>
      <c r="E10" s="8">
        <v>1628</v>
      </c>
      <c r="F10" s="5"/>
      <c r="G10" s="5"/>
      <c r="H10" s="5"/>
      <c r="I10" s="5"/>
    </row>
    <row r="11" ht="30" customHeight="1" spans="1:9">
      <c r="A11" s="7" t="s">
        <v>1754</v>
      </c>
      <c r="B11" s="8">
        <f t="shared" si="0"/>
        <v>79442</v>
      </c>
      <c r="C11" s="14"/>
      <c r="D11" s="8">
        <v>74804</v>
      </c>
      <c r="E11" s="8">
        <v>4638</v>
      </c>
      <c r="F11" s="14"/>
      <c r="G11" s="14"/>
      <c r="H11" s="14"/>
      <c r="I11" s="14"/>
    </row>
  </sheetData>
  <mergeCells count="1">
    <mergeCell ref="A2:I2"/>
  </mergeCells>
  <dataValidations count="1">
    <dataValidation type="decimal" operator="between" allowBlank="1" showInputMessage="1" showErrorMessage="1" sqref="D9:E9 B5:B11 D5:E8 D10:E11">
      <formula1>-99999999999999</formula1>
      <formula2>99999999999999</formula2>
    </dataValidation>
  </dataValidations>
  <printOptions horizontalCentered="1"/>
  <pageMargins left="0.786805555555556" right="0.786805555555556" top="0.786805555555556" bottom="0.786805555555556" header="0.5" footer="0.5"/>
  <pageSetup paperSize="9" fitToHeight="0" orientation="landscape" horizontalDpi="600"/>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4"/>
  <sheetViews>
    <sheetView workbookViewId="0">
      <selection activeCell="F26" sqref="F26"/>
    </sheetView>
  </sheetViews>
  <sheetFormatPr defaultColWidth="9" defaultRowHeight="13.5" outlineLevelCol="6"/>
  <cols>
    <col min="1" max="1" width="12.5" style="1" customWidth="1"/>
    <col min="2" max="2" width="32.625" style="1" customWidth="1"/>
    <col min="3" max="5" width="9" style="164"/>
    <col min="6" max="6" width="10.375" style="164"/>
    <col min="7" max="7" width="17.375" style="164" customWidth="1"/>
    <col min="8" max="16384" width="9" style="1"/>
  </cols>
  <sheetData>
    <row r="1" ht="14.25" spans="1:7">
      <c r="A1" s="2" t="s">
        <v>45</v>
      </c>
      <c r="C1" s="231"/>
      <c r="D1" s="231"/>
      <c r="E1" s="231"/>
      <c r="F1" s="232"/>
      <c r="G1" s="232"/>
    </row>
    <row r="2" ht="22.5" spans="1:7">
      <c r="A2" s="139" t="s">
        <v>46</v>
      </c>
      <c r="B2" s="139"/>
      <c r="C2" s="139"/>
      <c r="D2" s="139"/>
      <c r="E2" s="139"/>
      <c r="F2" s="139"/>
      <c r="G2" s="139"/>
    </row>
    <row r="3" ht="14.25" spans="2:7">
      <c r="B3" s="4"/>
      <c r="C3" s="233"/>
      <c r="D3" s="233"/>
      <c r="E3" s="233"/>
      <c r="F3" s="232"/>
      <c r="G3" s="234" t="s">
        <v>2</v>
      </c>
    </row>
    <row r="4" s="163" customFormat="1" ht="28.5" spans="1:7">
      <c r="A4" s="187" t="s">
        <v>3</v>
      </c>
      <c r="B4" s="5" t="s">
        <v>4</v>
      </c>
      <c r="C4" s="6" t="s">
        <v>5</v>
      </c>
      <c r="D4" s="6" t="s">
        <v>6</v>
      </c>
      <c r="E4" s="6" t="s">
        <v>7</v>
      </c>
      <c r="F4" s="235" t="s">
        <v>8</v>
      </c>
      <c r="G4" s="235" t="s">
        <v>9</v>
      </c>
    </row>
    <row r="5" ht="22" customHeight="1" spans="1:7">
      <c r="A5" s="182">
        <v>201</v>
      </c>
      <c r="B5" s="83" t="s">
        <v>47</v>
      </c>
      <c r="C5" s="150">
        <v>64669</v>
      </c>
      <c r="D5" s="150">
        <v>64669</v>
      </c>
      <c r="E5" s="150">
        <v>68395</v>
      </c>
      <c r="F5" s="148">
        <v>1.05761647775596</v>
      </c>
      <c r="G5" s="236">
        <v>0.0416063841128185</v>
      </c>
    </row>
    <row r="6" ht="22" customHeight="1" spans="1:7">
      <c r="A6" s="182">
        <v>202</v>
      </c>
      <c r="B6" s="83" t="s">
        <v>48</v>
      </c>
      <c r="C6" s="150">
        <v>0</v>
      </c>
      <c r="D6" s="150">
        <v>0</v>
      </c>
      <c r="E6" s="150">
        <v>0</v>
      </c>
      <c r="F6" s="148"/>
      <c r="G6" s="236"/>
    </row>
    <row r="7" ht="22" customHeight="1" spans="1:7">
      <c r="A7" s="182">
        <v>203</v>
      </c>
      <c r="B7" s="83" t="s">
        <v>49</v>
      </c>
      <c r="C7" s="150">
        <v>330</v>
      </c>
      <c r="D7" s="150">
        <v>330</v>
      </c>
      <c r="E7" s="150">
        <v>102</v>
      </c>
      <c r="F7" s="148">
        <v>0.309090909090909</v>
      </c>
      <c r="G7" s="236">
        <v>-0.569620253164557</v>
      </c>
    </row>
    <row r="8" ht="22" customHeight="1" spans="1:7">
      <c r="A8" s="182">
        <v>204</v>
      </c>
      <c r="B8" s="83" t="s">
        <v>50</v>
      </c>
      <c r="C8" s="150">
        <v>18651</v>
      </c>
      <c r="D8" s="150">
        <v>18651</v>
      </c>
      <c r="E8" s="150">
        <v>19763</v>
      </c>
      <c r="F8" s="148">
        <v>1.0596214680178</v>
      </c>
      <c r="G8" s="236">
        <v>0.0323878180013582</v>
      </c>
    </row>
    <row r="9" ht="22" customHeight="1" spans="1:7">
      <c r="A9" s="182">
        <v>205</v>
      </c>
      <c r="B9" s="83" t="s">
        <v>51</v>
      </c>
      <c r="C9" s="150">
        <v>140474</v>
      </c>
      <c r="D9" s="150">
        <v>142274</v>
      </c>
      <c r="E9" s="150">
        <v>147229</v>
      </c>
      <c r="F9" s="148">
        <v>1.03482716448543</v>
      </c>
      <c r="G9" s="236">
        <v>0.0559348777164168</v>
      </c>
    </row>
    <row r="10" ht="22" customHeight="1" spans="1:7">
      <c r="A10" s="182">
        <v>206</v>
      </c>
      <c r="B10" s="83" t="s">
        <v>52</v>
      </c>
      <c r="C10" s="150">
        <v>4985</v>
      </c>
      <c r="D10" s="150">
        <v>4985</v>
      </c>
      <c r="E10" s="150">
        <v>17102</v>
      </c>
      <c r="F10" s="148">
        <v>3.43069207622869</v>
      </c>
      <c r="G10" s="236">
        <v>-0.350499411340245</v>
      </c>
    </row>
    <row r="11" ht="22" customHeight="1" spans="1:7">
      <c r="A11" s="182">
        <v>207</v>
      </c>
      <c r="B11" s="83" t="s">
        <v>53</v>
      </c>
      <c r="C11" s="150">
        <v>8101</v>
      </c>
      <c r="D11" s="150">
        <v>8101</v>
      </c>
      <c r="E11" s="150">
        <v>11068</v>
      </c>
      <c r="F11" s="148">
        <v>1.36625108011357</v>
      </c>
      <c r="G11" s="236">
        <v>0.350250091496889</v>
      </c>
    </row>
    <row r="12" ht="22" customHeight="1" spans="1:7">
      <c r="A12" s="182">
        <v>208</v>
      </c>
      <c r="B12" s="83" t="s">
        <v>54</v>
      </c>
      <c r="C12" s="150">
        <v>75323</v>
      </c>
      <c r="D12" s="150">
        <v>75323</v>
      </c>
      <c r="E12" s="150">
        <v>84500</v>
      </c>
      <c r="F12" s="148">
        <v>1.12183529599193</v>
      </c>
      <c r="G12" s="236">
        <v>0.158931314461268</v>
      </c>
    </row>
    <row r="13" ht="22" customHeight="1" spans="1:7">
      <c r="A13" s="182">
        <v>210</v>
      </c>
      <c r="B13" s="83" t="s">
        <v>55</v>
      </c>
      <c r="C13" s="150">
        <v>30691</v>
      </c>
      <c r="D13" s="150">
        <v>30691</v>
      </c>
      <c r="E13" s="150">
        <v>34676</v>
      </c>
      <c r="F13" s="148">
        <v>1.12984262487374</v>
      </c>
      <c r="G13" s="236">
        <v>-0.0302318427161115</v>
      </c>
    </row>
    <row r="14" ht="22" customHeight="1" spans="1:7">
      <c r="A14" s="182">
        <v>211</v>
      </c>
      <c r="B14" s="83" t="s">
        <v>56</v>
      </c>
      <c r="C14" s="150">
        <v>7441</v>
      </c>
      <c r="D14" s="150">
        <v>7441</v>
      </c>
      <c r="E14" s="150">
        <v>10161</v>
      </c>
      <c r="F14" s="148">
        <v>1.36554226582449</v>
      </c>
      <c r="G14" s="236">
        <v>1.36192468619247</v>
      </c>
    </row>
    <row r="15" ht="22" customHeight="1" spans="1:7">
      <c r="A15" s="182">
        <v>212</v>
      </c>
      <c r="B15" s="83" t="s">
        <v>57</v>
      </c>
      <c r="C15" s="150">
        <v>49896</v>
      </c>
      <c r="D15" s="150">
        <v>51986</v>
      </c>
      <c r="E15" s="150">
        <v>53452</v>
      </c>
      <c r="F15" s="148">
        <v>1.02819989997307</v>
      </c>
      <c r="G15" s="236">
        <v>-0.385213470739787</v>
      </c>
    </row>
    <row r="16" ht="22" customHeight="1" spans="1:7">
      <c r="A16" s="182">
        <v>213</v>
      </c>
      <c r="B16" s="83" t="s">
        <v>58</v>
      </c>
      <c r="C16" s="150">
        <v>80319</v>
      </c>
      <c r="D16" s="150">
        <v>124731</v>
      </c>
      <c r="E16" s="150">
        <v>95719</v>
      </c>
      <c r="F16" s="148">
        <v>0.767403452229197</v>
      </c>
      <c r="G16" s="236">
        <v>0.192789851460473</v>
      </c>
    </row>
    <row r="17" ht="22" customHeight="1" spans="1:7">
      <c r="A17" s="182">
        <v>214</v>
      </c>
      <c r="B17" s="83" t="s">
        <v>59</v>
      </c>
      <c r="C17" s="150">
        <v>16270</v>
      </c>
      <c r="D17" s="150">
        <v>16574</v>
      </c>
      <c r="E17" s="150">
        <v>13685</v>
      </c>
      <c r="F17" s="148">
        <v>0.825690841076385</v>
      </c>
      <c r="G17" s="236">
        <v>-0.179605539236257</v>
      </c>
    </row>
    <row r="18" ht="22" customHeight="1" spans="1:7">
      <c r="A18" s="182">
        <v>215</v>
      </c>
      <c r="B18" s="83" t="s">
        <v>60</v>
      </c>
      <c r="C18" s="150">
        <v>7270</v>
      </c>
      <c r="D18" s="150">
        <v>7270</v>
      </c>
      <c r="E18" s="150">
        <v>2400</v>
      </c>
      <c r="F18" s="148">
        <v>0.330123796423659</v>
      </c>
      <c r="G18" s="236">
        <v>-0.707744763760351</v>
      </c>
    </row>
    <row r="19" ht="22" customHeight="1" spans="1:7">
      <c r="A19" s="182">
        <v>216</v>
      </c>
      <c r="B19" s="83" t="s">
        <v>61</v>
      </c>
      <c r="C19" s="150">
        <v>2346</v>
      </c>
      <c r="D19" s="150">
        <v>2346</v>
      </c>
      <c r="E19" s="150">
        <v>968</v>
      </c>
      <c r="F19" s="148">
        <v>0.412617220801364</v>
      </c>
      <c r="G19" s="236">
        <v>-0.407951070336391</v>
      </c>
    </row>
    <row r="20" ht="22" customHeight="1" spans="1:7">
      <c r="A20" s="182">
        <v>217</v>
      </c>
      <c r="B20" s="83" t="s">
        <v>62</v>
      </c>
      <c r="C20" s="150">
        <v>0</v>
      </c>
      <c r="D20" s="150">
        <v>0</v>
      </c>
      <c r="E20" s="150">
        <v>20</v>
      </c>
      <c r="F20" s="148"/>
      <c r="G20" s="236"/>
    </row>
    <row r="21" ht="22" customHeight="1" spans="1:7">
      <c r="A21" s="182">
        <v>219</v>
      </c>
      <c r="B21" s="83" t="s">
        <v>63</v>
      </c>
      <c r="C21" s="150">
        <v>0</v>
      </c>
      <c r="D21" s="150">
        <v>0</v>
      </c>
      <c r="E21" s="150">
        <v>0</v>
      </c>
      <c r="F21" s="148"/>
      <c r="G21" s="236"/>
    </row>
    <row r="22" ht="22" customHeight="1" spans="1:7">
      <c r="A22" s="182">
        <v>220</v>
      </c>
      <c r="B22" s="83" t="s">
        <v>64</v>
      </c>
      <c r="C22" s="150">
        <v>4177</v>
      </c>
      <c r="D22" s="150">
        <v>4177</v>
      </c>
      <c r="E22" s="150">
        <v>3689</v>
      </c>
      <c r="F22" s="148">
        <v>0.883169739047163</v>
      </c>
      <c r="G22" s="236">
        <v>-0.292074457877567</v>
      </c>
    </row>
    <row r="23" ht="22" customHeight="1" spans="1:7">
      <c r="A23" s="182">
        <v>221</v>
      </c>
      <c r="B23" s="83" t="s">
        <v>65</v>
      </c>
      <c r="C23" s="150">
        <v>6554</v>
      </c>
      <c r="D23" s="150">
        <v>9043</v>
      </c>
      <c r="E23" s="150">
        <v>6867</v>
      </c>
      <c r="F23" s="148">
        <v>0.75937188985956</v>
      </c>
      <c r="G23" s="236">
        <v>-0.229465888689408</v>
      </c>
    </row>
    <row r="24" ht="22" customHeight="1" spans="1:7">
      <c r="A24" s="182">
        <v>222</v>
      </c>
      <c r="B24" s="83" t="s">
        <v>66</v>
      </c>
      <c r="C24" s="150">
        <v>7671</v>
      </c>
      <c r="D24" s="150">
        <v>7671</v>
      </c>
      <c r="E24" s="150">
        <v>5305</v>
      </c>
      <c r="F24" s="148">
        <v>0.691565636813975</v>
      </c>
      <c r="G24" s="236">
        <v>-0.0749782040104621</v>
      </c>
    </row>
    <row r="25" ht="22" customHeight="1" spans="1:7">
      <c r="A25" s="182">
        <v>224</v>
      </c>
      <c r="B25" s="83" t="s">
        <v>67</v>
      </c>
      <c r="C25" s="150">
        <v>3490</v>
      </c>
      <c r="D25" s="150">
        <v>3755</v>
      </c>
      <c r="E25" s="150">
        <v>4407</v>
      </c>
      <c r="F25" s="148">
        <v>1.17363515312916</v>
      </c>
      <c r="G25" s="236">
        <v>-0.112744111133481</v>
      </c>
    </row>
    <row r="26" ht="22" customHeight="1" spans="1:7">
      <c r="A26" s="182">
        <v>229</v>
      </c>
      <c r="B26" s="83" t="s">
        <v>68</v>
      </c>
      <c r="C26" s="150">
        <v>0</v>
      </c>
      <c r="D26" s="150">
        <v>0</v>
      </c>
      <c r="E26" s="150">
        <v>71</v>
      </c>
      <c r="F26" s="148"/>
      <c r="G26" s="236">
        <v>-0.144578313253012</v>
      </c>
    </row>
    <row r="27" ht="22" customHeight="1" spans="1:7">
      <c r="A27" s="182">
        <v>232</v>
      </c>
      <c r="B27" s="83" t="s">
        <v>69</v>
      </c>
      <c r="C27" s="150">
        <v>8959</v>
      </c>
      <c r="D27" s="150">
        <v>8959</v>
      </c>
      <c r="E27" s="150">
        <v>8183</v>
      </c>
      <c r="F27" s="148">
        <v>0.913383190088179</v>
      </c>
      <c r="G27" s="236">
        <v>0.0273697426239799</v>
      </c>
    </row>
    <row r="28" ht="22" customHeight="1" spans="1:7">
      <c r="A28" s="182">
        <v>227</v>
      </c>
      <c r="B28" s="83" t="s">
        <v>70</v>
      </c>
      <c r="C28" s="150">
        <v>8000</v>
      </c>
      <c r="D28" s="150">
        <v>8000</v>
      </c>
      <c r="E28" s="150">
        <v>0</v>
      </c>
      <c r="F28" s="148"/>
      <c r="G28" s="236"/>
    </row>
    <row r="29" ht="22" customHeight="1" spans="1:7">
      <c r="A29" s="182"/>
      <c r="B29" s="7" t="s">
        <v>71</v>
      </c>
      <c r="C29" s="144">
        <v>545617</v>
      </c>
      <c r="D29" s="144">
        <v>596977</v>
      </c>
      <c r="E29" s="144">
        <v>587762</v>
      </c>
      <c r="F29" s="169">
        <v>0.984563894421393</v>
      </c>
      <c r="G29" s="236">
        <v>-0.0180481651950916</v>
      </c>
    </row>
    <row r="30" ht="22" customHeight="1" spans="1:7">
      <c r="A30" s="182"/>
      <c r="B30" s="7" t="s">
        <v>72</v>
      </c>
      <c r="C30" s="144">
        <v>12500</v>
      </c>
      <c r="D30" s="144">
        <v>12500</v>
      </c>
      <c r="E30" s="144">
        <v>11505</v>
      </c>
      <c r="F30" s="169">
        <v>0.9204</v>
      </c>
      <c r="G30" s="236">
        <v>-0.0305864509605662</v>
      </c>
    </row>
    <row r="31" ht="22" customHeight="1" spans="1:7">
      <c r="A31" s="182"/>
      <c r="B31" s="7" t="s">
        <v>73</v>
      </c>
      <c r="C31" s="144">
        <v>5000</v>
      </c>
      <c r="D31" s="144">
        <v>50000</v>
      </c>
      <c r="E31" s="144">
        <v>50000</v>
      </c>
      <c r="F31" s="169">
        <v>1</v>
      </c>
      <c r="G31" s="236">
        <v>0.408133378393601</v>
      </c>
    </row>
    <row r="32" ht="22" customHeight="1" spans="1:7">
      <c r="A32" s="182"/>
      <c r="B32" s="7" t="s">
        <v>74</v>
      </c>
      <c r="C32" s="144"/>
      <c r="D32" s="144"/>
      <c r="E32" s="144"/>
      <c r="F32" s="169"/>
      <c r="G32" s="236">
        <v>-1</v>
      </c>
    </row>
    <row r="33" ht="22" customHeight="1" spans="1:7">
      <c r="A33" s="182"/>
      <c r="B33" s="7" t="s">
        <v>75</v>
      </c>
      <c r="C33" s="144">
        <v>1647</v>
      </c>
      <c r="D33" s="144">
        <v>19929</v>
      </c>
      <c r="E33" s="144">
        <v>4839</v>
      </c>
      <c r="F33" s="169">
        <v>0.24281198253801</v>
      </c>
      <c r="G33" s="236">
        <v>-0.929597136746541</v>
      </c>
    </row>
    <row r="34" ht="22" customHeight="1" spans="1:7">
      <c r="A34" s="182"/>
      <c r="B34" s="5" t="s">
        <v>76</v>
      </c>
      <c r="C34" s="5">
        <v>564764</v>
      </c>
      <c r="D34" s="5">
        <v>679406</v>
      </c>
      <c r="E34" s="5">
        <v>654106</v>
      </c>
      <c r="F34" s="169">
        <v>0.962761588799628</v>
      </c>
      <c r="G34" s="237">
        <v>-0.0848669354725882</v>
      </c>
    </row>
  </sheetData>
  <mergeCells count="1">
    <mergeCell ref="A2:G2"/>
  </mergeCells>
  <printOptions horizontalCentered="1"/>
  <pageMargins left="0.786805555555556" right="0.786805555555556" top="0.786805555555556" bottom="0.786805555555556" header="0.5" footer="0.5"/>
  <pageSetup paperSize="9" fitToHeight="0" orientation="landscape" horizontalDpi="600"/>
  <headerFooter>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333"/>
  <sheetViews>
    <sheetView workbookViewId="0">
      <selection activeCell="K1203" sqref="K1203"/>
    </sheetView>
  </sheetViews>
  <sheetFormatPr defaultColWidth="9" defaultRowHeight="27" customHeight="1" outlineLevelCol="6"/>
  <cols>
    <col min="1" max="1" width="12.375" style="206" customWidth="1"/>
    <col min="2" max="2" width="34.525" style="206" customWidth="1"/>
    <col min="3" max="3" width="13.25" style="207" customWidth="1"/>
    <col min="4" max="4" width="11.375" style="208" customWidth="1"/>
    <col min="5" max="5" width="14.125" style="207" customWidth="1"/>
    <col min="6" max="6" width="11.75" style="209" customWidth="1"/>
    <col min="7" max="7" width="13.5416666666667" style="210" customWidth="1"/>
    <col min="8" max="16384" width="9" style="109"/>
  </cols>
  <sheetData>
    <row r="1" s="109" customFormat="1" customHeight="1" spans="1:7">
      <c r="A1" s="206" t="s">
        <v>77</v>
      </c>
      <c r="B1" s="206"/>
      <c r="C1" s="211"/>
      <c r="D1" s="212"/>
      <c r="E1" s="213"/>
      <c r="F1" s="214"/>
      <c r="G1" s="214"/>
    </row>
    <row r="2" s="109" customFormat="1" customHeight="1" spans="1:7">
      <c r="A2" s="192" t="s">
        <v>78</v>
      </c>
      <c r="B2" s="192"/>
      <c r="C2" s="192"/>
      <c r="D2" s="192"/>
      <c r="E2" s="192"/>
      <c r="F2" s="215"/>
      <c r="G2" s="215"/>
    </row>
    <row r="3" s="109" customFormat="1" customHeight="1" spans="1:7">
      <c r="A3" s="216"/>
      <c r="B3" s="216"/>
      <c r="C3" s="217"/>
      <c r="D3" s="208"/>
      <c r="E3" s="217"/>
      <c r="F3" s="218"/>
      <c r="G3" s="219"/>
    </row>
    <row r="4" s="205" customFormat="1" customHeight="1" spans="1:7">
      <c r="A4" s="196" t="s">
        <v>3</v>
      </c>
      <c r="B4" s="196" t="s">
        <v>79</v>
      </c>
      <c r="C4" s="196" t="s">
        <v>5</v>
      </c>
      <c r="D4" s="220" t="s">
        <v>6</v>
      </c>
      <c r="E4" s="196" t="s">
        <v>7</v>
      </c>
      <c r="F4" s="221" t="s">
        <v>8</v>
      </c>
      <c r="G4" s="221" t="s">
        <v>9</v>
      </c>
    </row>
    <row r="5" s="109" customFormat="1" customHeight="1" spans="1:7">
      <c r="A5" s="222"/>
      <c r="B5" s="196" t="s">
        <v>76</v>
      </c>
      <c r="C5" s="223">
        <f>SUM(C6,C247,C287,C306,C396,C448,C504,C561,C690,C771,C842,C865,C973,C1025,C1089,C1109,C1139,C1149,C1194,C1215,C1260,C1310,C1313,C1326)+C1333</f>
        <v>545617</v>
      </c>
      <c r="D5" s="223">
        <f>SUM(D6,D247,D287,D306,D396,D448,D504,D561,D690,D771,D842,D865,D973,D1025,D1089,D1109,D1139,D1149,D1194,D1215,D1260,D1310,D1313,D1326+D1333)</f>
        <v>596977</v>
      </c>
      <c r="E5" s="223">
        <f>SUM(E6,E247,E287,E306,E396,E448,E504,E561,E690,E771,E842,E865,E973,E1025,E1089,E1109,E1139,E1149,E1194,E1215,E1260,E1310,E1313,E1326)</f>
        <v>587762</v>
      </c>
      <c r="F5" s="224">
        <v>0.984563894421393</v>
      </c>
      <c r="G5" s="224">
        <v>-0.0180481651950916</v>
      </c>
    </row>
    <row r="6" s="109" customFormat="1" customHeight="1" spans="1:7">
      <c r="A6" s="225">
        <v>201</v>
      </c>
      <c r="B6" s="226" t="s">
        <v>80</v>
      </c>
      <c r="C6" s="227">
        <v>64669</v>
      </c>
      <c r="D6" s="223">
        <f>D7+D19+D28+D38+D49+D60+D71+D79+D88+D101+D110+D121+D133+D140+D148+D154+D161+D168+D175+D182+D189+D197+D203+D209+D216+D231+D238+D244</f>
        <v>69469</v>
      </c>
      <c r="E6" s="223">
        <f>E7+E19+E28+E38+E49+E60+E71+E79+E88+E101+E110+E121+E133+E140+E148+E154+E161+E168+E175+E182+E189+E197+E203+E209+E216+E231+E238+E244</f>
        <v>68395</v>
      </c>
      <c r="F6" s="224">
        <v>0.984539866703134</v>
      </c>
      <c r="G6" s="224">
        <v>0.0416063841128185</v>
      </c>
    </row>
    <row r="7" s="109" customFormat="1" customHeight="1" spans="1:7">
      <c r="A7" s="225">
        <v>20101</v>
      </c>
      <c r="B7" s="226" t="s">
        <v>81</v>
      </c>
      <c r="C7" s="227">
        <v>911</v>
      </c>
      <c r="D7" s="223">
        <f>SUM(D8:D18)</f>
        <v>3111</v>
      </c>
      <c r="E7" s="223">
        <f>SUM(E8:E18)</f>
        <v>2680</v>
      </c>
      <c r="F7" s="224">
        <v>0.861459337833494</v>
      </c>
      <c r="G7" s="224">
        <v>1.18597063621533</v>
      </c>
    </row>
    <row r="8" s="109" customFormat="1" customHeight="1" spans="1:7">
      <c r="A8" s="225">
        <v>2010101</v>
      </c>
      <c r="B8" s="225" t="s">
        <v>82</v>
      </c>
      <c r="C8" s="227">
        <v>646</v>
      </c>
      <c r="D8" s="227">
        <v>2646</v>
      </c>
      <c r="E8" s="223">
        <v>2393</v>
      </c>
      <c r="F8" s="224">
        <v>0.904383975812547</v>
      </c>
      <c r="G8" s="224">
        <v>1.4901144640999</v>
      </c>
    </row>
    <row r="9" s="109" customFormat="1" customHeight="1" spans="1:7">
      <c r="A9" s="225">
        <v>2010102</v>
      </c>
      <c r="B9" s="225" t="s">
        <v>83</v>
      </c>
      <c r="C9" s="227">
        <v>0</v>
      </c>
      <c r="D9" s="227">
        <v>0</v>
      </c>
      <c r="E9" s="223"/>
      <c r="F9" s="224"/>
      <c r="G9" s="224">
        <v>-1</v>
      </c>
    </row>
    <row r="10" s="109" customFormat="1" customHeight="1" spans="1:7">
      <c r="A10" s="225">
        <v>2010103</v>
      </c>
      <c r="B10" s="225" t="s">
        <v>84</v>
      </c>
      <c r="C10" s="227">
        <v>0</v>
      </c>
      <c r="D10" s="227">
        <v>0</v>
      </c>
      <c r="E10" s="223"/>
      <c r="F10" s="224"/>
      <c r="G10" s="224"/>
    </row>
    <row r="11" s="109" customFormat="1" customHeight="1" spans="1:7">
      <c r="A11" s="225">
        <v>2010104</v>
      </c>
      <c r="B11" s="225" t="s">
        <v>85</v>
      </c>
      <c r="C11" s="227">
        <v>100</v>
      </c>
      <c r="D11" s="227">
        <v>100</v>
      </c>
      <c r="E11" s="223">
        <v>34</v>
      </c>
      <c r="F11" s="224">
        <v>0.34</v>
      </c>
      <c r="G11" s="224">
        <v>-0.260869565217391</v>
      </c>
    </row>
    <row r="12" s="109" customFormat="1" customHeight="1" spans="1:7">
      <c r="A12" s="225">
        <v>2010105</v>
      </c>
      <c r="B12" s="225" t="s">
        <v>86</v>
      </c>
      <c r="C12" s="227">
        <v>28</v>
      </c>
      <c r="D12" s="227">
        <v>28</v>
      </c>
      <c r="E12" s="223">
        <v>14</v>
      </c>
      <c r="F12" s="224">
        <v>0.5</v>
      </c>
      <c r="G12" s="224"/>
    </row>
    <row r="13" s="109" customFormat="1" customHeight="1" spans="1:7">
      <c r="A13" s="225">
        <v>2010106</v>
      </c>
      <c r="B13" s="225" t="s">
        <v>87</v>
      </c>
      <c r="C13" s="227">
        <v>55</v>
      </c>
      <c r="D13" s="227">
        <v>55</v>
      </c>
      <c r="E13" s="223">
        <v>27</v>
      </c>
      <c r="F13" s="224">
        <v>0.490909090909091</v>
      </c>
      <c r="G13" s="224">
        <v>-0.181818181818182</v>
      </c>
    </row>
    <row r="14" s="109" customFormat="1" customHeight="1" spans="1:7">
      <c r="A14" s="225">
        <v>2010107</v>
      </c>
      <c r="B14" s="225" t="s">
        <v>88</v>
      </c>
      <c r="C14" s="227">
        <v>0</v>
      </c>
      <c r="D14" s="227">
        <v>0</v>
      </c>
      <c r="E14" s="223"/>
      <c r="F14" s="224"/>
      <c r="G14" s="224"/>
    </row>
    <row r="15" s="109" customFormat="1" customHeight="1" spans="1:7">
      <c r="A15" s="225">
        <v>2010108</v>
      </c>
      <c r="B15" s="225" t="s">
        <v>89</v>
      </c>
      <c r="C15" s="227">
        <v>75</v>
      </c>
      <c r="D15" s="227">
        <v>75</v>
      </c>
      <c r="E15" s="223">
        <v>51</v>
      </c>
      <c r="F15" s="224">
        <v>0.68</v>
      </c>
      <c r="G15" s="224">
        <v>0.416666666666667</v>
      </c>
    </row>
    <row r="16" s="109" customFormat="1" customHeight="1" spans="1:7">
      <c r="A16" s="225">
        <v>2010109</v>
      </c>
      <c r="B16" s="225" t="s">
        <v>90</v>
      </c>
      <c r="C16" s="227">
        <v>5</v>
      </c>
      <c r="D16" s="227">
        <v>5</v>
      </c>
      <c r="E16" s="223">
        <v>2</v>
      </c>
      <c r="F16" s="224">
        <v>0.4</v>
      </c>
      <c r="G16" s="224"/>
    </row>
    <row r="17" s="109" customFormat="1" customHeight="1" spans="1:7">
      <c r="A17" s="225">
        <v>2010150</v>
      </c>
      <c r="B17" s="225" t="s">
        <v>91</v>
      </c>
      <c r="C17" s="227">
        <v>0</v>
      </c>
      <c r="D17" s="227">
        <v>0</v>
      </c>
      <c r="E17" s="223"/>
      <c r="F17" s="224"/>
      <c r="G17" s="224">
        <v>-1</v>
      </c>
    </row>
    <row r="18" s="109" customFormat="1" customHeight="1" spans="1:7">
      <c r="A18" s="225">
        <v>2010199</v>
      </c>
      <c r="B18" s="225" t="s">
        <v>92</v>
      </c>
      <c r="C18" s="227">
        <v>2</v>
      </c>
      <c r="D18" s="227">
        <v>202</v>
      </c>
      <c r="E18" s="223">
        <v>159</v>
      </c>
      <c r="F18" s="224">
        <v>0.787128712871287</v>
      </c>
      <c r="G18" s="224">
        <v>0.606060606060606</v>
      </c>
    </row>
    <row r="19" s="109" customFormat="1" customHeight="1" spans="1:7">
      <c r="A19" s="225">
        <v>20102</v>
      </c>
      <c r="B19" s="226" t="s">
        <v>93</v>
      </c>
      <c r="C19" s="227">
        <v>780</v>
      </c>
      <c r="D19" s="223">
        <f>SUM(D20:D27)</f>
        <v>780</v>
      </c>
      <c r="E19" s="223">
        <f>SUM(E20:E27)</f>
        <v>869</v>
      </c>
      <c r="F19" s="224">
        <v>1.11410256410256</v>
      </c>
      <c r="G19" s="224">
        <v>-0.0957336108220603</v>
      </c>
    </row>
    <row r="20" s="109" customFormat="1" customHeight="1" spans="1:7">
      <c r="A20" s="225">
        <v>2010201</v>
      </c>
      <c r="B20" s="225" t="s">
        <v>82</v>
      </c>
      <c r="C20" s="227">
        <v>585</v>
      </c>
      <c r="D20" s="227">
        <v>585</v>
      </c>
      <c r="E20" s="223">
        <v>736</v>
      </c>
      <c r="F20" s="224">
        <v>1.25811965811966</v>
      </c>
      <c r="G20" s="224">
        <v>-0.0707070707070707</v>
      </c>
    </row>
    <row r="21" s="109" customFormat="1" customHeight="1" spans="1:7">
      <c r="A21" s="225">
        <v>2010202</v>
      </c>
      <c r="B21" s="225" t="s">
        <v>83</v>
      </c>
      <c r="C21" s="227">
        <v>0</v>
      </c>
      <c r="D21" s="227">
        <v>0</v>
      </c>
      <c r="E21" s="223"/>
      <c r="F21" s="224"/>
      <c r="G21" s="224"/>
    </row>
    <row r="22" s="109" customFormat="1" customHeight="1" spans="1:7">
      <c r="A22" s="225">
        <v>2010203</v>
      </c>
      <c r="B22" s="225" t="s">
        <v>84</v>
      </c>
      <c r="C22" s="227">
        <v>0</v>
      </c>
      <c r="D22" s="227">
        <v>0</v>
      </c>
      <c r="E22" s="223"/>
      <c r="F22" s="224"/>
      <c r="G22" s="224"/>
    </row>
    <row r="23" s="109" customFormat="1" customHeight="1" spans="1:7">
      <c r="A23" s="225">
        <v>2010204</v>
      </c>
      <c r="B23" s="225" t="s">
        <v>94</v>
      </c>
      <c r="C23" s="227">
        <v>100</v>
      </c>
      <c r="D23" s="227">
        <v>100</v>
      </c>
      <c r="E23" s="223">
        <v>64</v>
      </c>
      <c r="F23" s="224">
        <v>0.64</v>
      </c>
      <c r="G23" s="224">
        <v>-0.0303030303030303</v>
      </c>
    </row>
    <row r="24" s="109" customFormat="1" customHeight="1" spans="1:7">
      <c r="A24" s="225">
        <v>2010205</v>
      </c>
      <c r="B24" s="225" t="s">
        <v>95</v>
      </c>
      <c r="C24" s="227">
        <v>30</v>
      </c>
      <c r="D24" s="227">
        <v>30</v>
      </c>
      <c r="E24" s="223"/>
      <c r="F24" s="224">
        <v>0</v>
      </c>
      <c r="G24" s="224"/>
    </row>
    <row r="25" s="109" customFormat="1" customHeight="1" spans="1:7">
      <c r="A25" s="225">
        <v>2010206</v>
      </c>
      <c r="B25" s="225" t="s">
        <v>96</v>
      </c>
      <c r="C25" s="227">
        <v>38</v>
      </c>
      <c r="D25" s="227">
        <v>38</v>
      </c>
      <c r="E25" s="223">
        <v>24</v>
      </c>
      <c r="F25" s="224">
        <v>0.631578947368421</v>
      </c>
      <c r="G25" s="224"/>
    </row>
    <row r="26" s="109" customFormat="1" customHeight="1" spans="1:7">
      <c r="A26" s="225">
        <v>2010250</v>
      </c>
      <c r="B26" s="225" t="s">
        <v>91</v>
      </c>
      <c r="C26" s="227">
        <v>0</v>
      </c>
      <c r="D26" s="227">
        <v>0</v>
      </c>
      <c r="E26" s="223"/>
      <c r="F26" s="224"/>
      <c r="G26" s="224"/>
    </row>
    <row r="27" s="109" customFormat="1" customHeight="1" spans="1:7">
      <c r="A27" s="225">
        <v>2010299</v>
      </c>
      <c r="B27" s="225" t="s">
        <v>97</v>
      </c>
      <c r="C27" s="227">
        <v>27</v>
      </c>
      <c r="D27" s="227">
        <v>27</v>
      </c>
      <c r="E27" s="223">
        <v>45</v>
      </c>
      <c r="F27" s="224">
        <v>1.66666666666667</v>
      </c>
      <c r="G27" s="224">
        <v>-0.563106796116505</v>
      </c>
    </row>
    <row r="28" s="109" customFormat="1" customHeight="1" spans="1:7">
      <c r="A28" s="225">
        <v>20103</v>
      </c>
      <c r="B28" s="226" t="s">
        <v>98</v>
      </c>
      <c r="C28" s="227">
        <v>40676</v>
      </c>
      <c r="D28" s="223">
        <f>SUM(D29:D37)</f>
        <v>40676</v>
      </c>
      <c r="E28" s="223">
        <f>SUM(E29:E37)</f>
        <v>34720</v>
      </c>
      <c r="F28" s="224">
        <v>0.85357458943849</v>
      </c>
      <c r="G28" s="224">
        <v>-0.0254855731447177</v>
      </c>
    </row>
    <row r="29" s="109" customFormat="1" customHeight="1" spans="1:7">
      <c r="A29" s="225">
        <v>2010301</v>
      </c>
      <c r="B29" s="225" t="s">
        <v>82</v>
      </c>
      <c r="C29" s="227">
        <v>28590</v>
      </c>
      <c r="D29" s="227">
        <v>28590</v>
      </c>
      <c r="E29" s="223">
        <v>24476</v>
      </c>
      <c r="F29" s="224">
        <v>0.856103532703743</v>
      </c>
      <c r="G29" s="224">
        <v>-0.0196266923015301</v>
      </c>
    </row>
    <row r="30" s="109" customFormat="1" customHeight="1" spans="1:7">
      <c r="A30" s="225">
        <v>2010302</v>
      </c>
      <c r="B30" s="225" t="s">
        <v>83</v>
      </c>
      <c r="C30" s="227">
        <v>0</v>
      </c>
      <c r="D30" s="227">
        <v>0</v>
      </c>
      <c r="E30" s="223">
        <v>113</v>
      </c>
      <c r="F30" s="224"/>
      <c r="G30" s="224">
        <v>0.430379746835443</v>
      </c>
    </row>
    <row r="31" s="109" customFormat="1" customHeight="1" spans="1:7">
      <c r="A31" s="225">
        <v>2010303</v>
      </c>
      <c r="B31" s="225" t="s">
        <v>84</v>
      </c>
      <c r="C31" s="227">
        <v>0</v>
      </c>
      <c r="D31" s="227">
        <v>0</v>
      </c>
      <c r="E31" s="223"/>
      <c r="F31" s="224"/>
      <c r="G31" s="224"/>
    </row>
    <row r="32" s="109" customFormat="1" customHeight="1" spans="1:7">
      <c r="A32" s="225">
        <v>2010304</v>
      </c>
      <c r="B32" s="225" t="s">
        <v>99</v>
      </c>
      <c r="C32" s="227">
        <v>0</v>
      </c>
      <c r="D32" s="227">
        <v>0</v>
      </c>
      <c r="E32" s="223"/>
      <c r="F32" s="224"/>
      <c r="G32" s="224"/>
    </row>
    <row r="33" s="109" customFormat="1" customHeight="1" spans="1:7">
      <c r="A33" s="225">
        <v>2010305</v>
      </c>
      <c r="B33" s="225" t="s">
        <v>100</v>
      </c>
      <c r="C33" s="227">
        <v>0</v>
      </c>
      <c r="D33" s="227">
        <v>0</v>
      </c>
      <c r="E33" s="223"/>
      <c r="F33" s="224"/>
      <c r="G33" s="224"/>
    </row>
    <row r="34" s="109" customFormat="1" customHeight="1" spans="1:7">
      <c r="A34" s="225">
        <v>2010306</v>
      </c>
      <c r="B34" s="225" t="s">
        <v>101</v>
      </c>
      <c r="C34" s="227">
        <v>33</v>
      </c>
      <c r="D34" s="227">
        <v>33</v>
      </c>
      <c r="E34" s="223">
        <v>99</v>
      </c>
      <c r="F34" s="224">
        <v>3</v>
      </c>
      <c r="G34" s="224">
        <v>-0.764285714285714</v>
      </c>
    </row>
    <row r="35" s="109" customFormat="1" customHeight="1" spans="1:7">
      <c r="A35" s="225">
        <v>2010309</v>
      </c>
      <c r="B35" s="225" t="s">
        <v>102</v>
      </c>
      <c r="C35" s="227">
        <v>0</v>
      </c>
      <c r="D35" s="227">
        <v>0</v>
      </c>
      <c r="E35" s="223"/>
      <c r="F35" s="224"/>
      <c r="G35" s="224"/>
    </row>
    <row r="36" s="109" customFormat="1" customHeight="1" spans="1:7">
      <c r="A36" s="225">
        <v>2010350</v>
      </c>
      <c r="B36" s="225" t="s">
        <v>91</v>
      </c>
      <c r="C36" s="227">
        <v>408</v>
      </c>
      <c r="D36" s="227">
        <v>408</v>
      </c>
      <c r="E36" s="223">
        <v>570</v>
      </c>
      <c r="F36" s="224">
        <v>1.39705882352941</v>
      </c>
      <c r="G36" s="224">
        <v>-0.14027149321267</v>
      </c>
    </row>
    <row r="37" s="109" customFormat="1" customHeight="1" spans="1:7">
      <c r="A37" s="225">
        <v>2010399</v>
      </c>
      <c r="B37" s="225" t="s">
        <v>103</v>
      </c>
      <c r="C37" s="227">
        <v>11645</v>
      </c>
      <c r="D37" s="227">
        <v>11645</v>
      </c>
      <c r="E37" s="223">
        <v>9462</v>
      </c>
      <c r="F37" s="224">
        <v>0.812537569772435</v>
      </c>
      <c r="G37" s="224">
        <v>0.0269155632732798</v>
      </c>
    </row>
    <row r="38" s="109" customFormat="1" customHeight="1" spans="1:7">
      <c r="A38" s="225">
        <v>20104</v>
      </c>
      <c r="B38" s="226" t="s">
        <v>104</v>
      </c>
      <c r="C38" s="227">
        <v>830</v>
      </c>
      <c r="D38" s="223">
        <f>SUM(D39:D48)</f>
        <v>1830</v>
      </c>
      <c r="E38" s="223">
        <f>SUM(E39:E48)</f>
        <v>1929</v>
      </c>
      <c r="F38" s="224">
        <v>1.05409836065574</v>
      </c>
      <c r="G38" s="224">
        <v>0.223208623969563</v>
      </c>
    </row>
    <row r="39" s="109" customFormat="1" customHeight="1" spans="1:7">
      <c r="A39" s="225">
        <v>2010401</v>
      </c>
      <c r="B39" s="225" t="s">
        <v>82</v>
      </c>
      <c r="C39" s="227">
        <v>610</v>
      </c>
      <c r="D39" s="227">
        <v>610</v>
      </c>
      <c r="E39" s="223">
        <v>808</v>
      </c>
      <c r="F39" s="224">
        <v>1.32459016393443</v>
      </c>
      <c r="G39" s="224">
        <v>-0.0217917675544794</v>
      </c>
    </row>
    <row r="40" s="109" customFormat="1" customHeight="1" spans="1:7">
      <c r="A40" s="225">
        <v>2010402</v>
      </c>
      <c r="B40" s="225" t="s">
        <v>83</v>
      </c>
      <c r="C40" s="227">
        <v>0</v>
      </c>
      <c r="D40" s="227">
        <v>0</v>
      </c>
      <c r="E40" s="223"/>
      <c r="F40" s="224"/>
      <c r="G40" s="224"/>
    </row>
    <row r="41" s="109" customFormat="1" customHeight="1" spans="1:7">
      <c r="A41" s="225">
        <v>2010403</v>
      </c>
      <c r="B41" s="225" t="s">
        <v>84</v>
      </c>
      <c r="C41" s="227">
        <v>0</v>
      </c>
      <c r="D41" s="227">
        <v>0</v>
      </c>
      <c r="E41" s="223"/>
      <c r="F41" s="224"/>
      <c r="G41" s="224"/>
    </row>
    <row r="42" s="109" customFormat="1" customHeight="1" spans="1:7">
      <c r="A42" s="225">
        <v>2010404</v>
      </c>
      <c r="B42" s="225" t="s">
        <v>105</v>
      </c>
      <c r="C42" s="227">
        <v>0</v>
      </c>
      <c r="D42" s="227">
        <v>0</v>
      </c>
      <c r="E42" s="223"/>
      <c r="F42" s="224"/>
      <c r="G42" s="224"/>
    </row>
    <row r="43" s="109" customFormat="1" customHeight="1" spans="1:7">
      <c r="A43" s="225">
        <v>2010405</v>
      </c>
      <c r="B43" s="225" t="s">
        <v>106</v>
      </c>
      <c r="C43" s="227">
        <v>0</v>
      </c>
      <c r="D43" s="227">
        <v>0</v>
      </c>
      <c r="E43" s="223"/>
      <c r="F43" s="224"/>
      <c r="G43" s="224"/>
    </row>
    <row r="44" s="109" customFormat="1" customHeight="1" spans="1:7">
      <c r="A44" s="225">
        <v>2010406</v>
      </c>
      <c r="B44" s="225" t="s">
        <v>107</v>
      </c>
      <c r="C44" s="227">
        <v>0</v>
      </c>
      <c r="D44" s="227">
        <v>0</v>
      </c>
      <c r="E44" s="223"/>
      <c r="F44" s="224"/>
      <c r="G44" s="224"/>
    </row>
    <row r="45" s="109" customFormat="1" customHeight="1" spans="1:7">
      <c r="A45" s="225">
        <v>2010407</v>
      </c>
      <c r="B45" s="225" t="s">
        <v>108</v>
      </c>
      <c r="C45" s="227">
        <v>0</v>
      </c>
      <c r="D45" s="227">
        <v>0</v>
      </c>
      <c r="E45" s="223"/>
      <c r="F45" s="224"/>
      <c r="G45" s="224"/>
    </row>
    <row r="46" s="109" customFormat="1" customHeight="1" spans="1:7">
      <c r="A46" s="225">
        <v>2010408</v>
      </c>
      <c r="B46" s="225" t="s">
        <v>109</v>
      </c>
      <c r="C46" s="227">
        <v>0</v>
      </c>
      <c r="D46" s="227">
        <v>0</v>
      </c>
      <c r="E46" s="223"/>
      <c r="F46" s="224"/>
      <c r="G46" s="224"/>
    </row>
    <row r="47" s="109" customFormat="1" customHeight="1" spans="1:7">
      <c r="A47" s="225">
        <v>2010450</v>
      </c>
      <c r="B47" s="225" t="s">
        <v>91</v>
      </c>
      <c r="C47" s="227">
        <v>145</v>
      </c>
      <c r="D47" s="227">
        <v>145</v>
      </c>
      <c r="E47" s="223">
        <v>135</v>
      </c>
      <c r="F47" s="224">
        <v>0.931034482758621</v>
      </c>
      <c r="G47" s="224">
        <v>0.0887096774193548</v>
      </c>
    </row>
    <row r="48" s="109" customFormat="1" customHeight="1" spans="1:7">
      <c r="A48" s="225">
        <v>2010499</v>
      </c>
      <c r="B48" s="225" t="s">
        <v>110</v>
      </c>
      <c r="C48" s="227">
        <v>75</v>
      </c>
      <c r="D48" s="227">
        <v>1075</v>
      </c>
      <c r="E48" s="223">
        <v>986</v>
      </c>
      <c r="F48" s="224">
        <v>0.917209302325581</v>
      </c>
      <c r="G48" s="224">
        <v>0.572567783094099</v>
      </c>
    </row>
    <row r="49" s="109" customFormat="1" customHeight="1" spans="1:7">
      <c r="A49" s="225">
        <v>20105</v>
      </c>
      <c r="B49" s="226" t="s">
        <v>111</v>
      </c>
      <c r="C49" s="227">
        <v>926</v>
      </c>
      <c r="D49" s="223">
        <f>SUM(D50:D59)</f>
        <v>926</v>
      </c>
      <c r="E49" s="223">
        <f>SUM(E50:E59)</f>
        <v>995</v>
      </c>
      <c r="F49" s="224">
        <v>1.07451403887689</v>
      </c>
      <c r="G49" s="224">
        <v>0.0562632696390659</v>
      </c>
    </row>
    <row r="50" s="109" customFormat="1" customHeight="1" spans="1:7">
      <c r="A50" s="225">
        <v>2010501</v>
      </c>
      <c r="B50" s="225" t="s">
        <v>82</v>
      </c>
      <c r="C50" s="227">
        <v>397</v>
      </c>
      <c r="D50" s="227">
        <v>397</v>
      </c>
      <c r="E50" s="223">
        <v>453</v>
      </c>
      <c r="F50" s="224">
        <v>1.14105793450882</v>
      </c>
      <c r="G50" s="224">
        <v>0.411214953271028</v>
      </c>
    </row>
    <row r="51" s="109" customFormat="1" customHeight="1" spans="1:7">
      <c r="A51" s="225">
        <v>2010502</v>
      </c>
      <c r="B51" s="225" t="s">
        <v>83</v>
      </c>
      <c r="C51" s="227">
        <v>0</v>
      </c>
      <c r="D51" s="227">
        <v>0</v>
      </c>
      <c r="E51" s="223">
        <v>11</v>
      </c>
      <c r="F51" s="224"/>
      <c r="G51" s="224"/>
    </row>
    <row r="52" s="109" customFormat="1" customHeight="1" spans="1:7">
      <c r="A52" s="225">
        <v>2010503</v>
      </c>
      <c r="B52" s="225" t="s">
        <v>84</v>
      </c>
      <c r="C52" s="227">
        <v>0</v>
      </c>
      <c r="D52" s="227">
        <v>0</v>
      </c>
      <c r="E52" s="223"/>
      <c r="F52" s="224"/>
      <c r="G52" s="224"/>
    </row>
    <row r="53" s="109" customFormat="1" customHeight="1" spans="1:7">
      <c r="A53" s="225">
        <v>2010504</v>
      </c>
      <c r="B53" s="225" t="s">
        <v>112</v>
      </c>
      <c r="C53" s="227">
        <v>0</v>
      </c>
      <c r="D53" s="227">
        <v>0</v>
      </c>
      <c r="E53" s="223"/>
      <c r="F53" s="224"/>
      <c r="G53" s="224">
        <v>-1</v>
      </c>
    </row>
    <row r="54" s="109" customFormat="1" customHeight="1" spans="1:7">
      <c r="A54" s="225">
        <v>2010505</v>
      </c>
      <c r="B54" s="225" t="s">
        <v>113</v>
      </c>
      <c r="C54" s="227">
        <v>521</v>
      </c>
      <c r="D54" s="227">
        <v>521</v>
      </c>
      <c r="E54" s="223">
        <v>340</v>
      </c>
      <c r="F54" s="224">
        <v>0.652591170825336</v>
      </c>
      <c r="G54" s="224">
        <v>0.176470588235294</v>
      </c>
    </row>
    <row r="55" s="109" customFormat="1" customHeight="1" spans="1:7">
      <c r="A55" s="225">
        <v>2010506</v>
      </c>
      <c r="B55" s="225" t="s">
        <v>114</v>
      </c>
      <c r="C55" s="227">
        <v>0</v>
      </c>
      <c r="D55" s="227">
        <v>0</v>
      </c>
      <c r="E55" s="223"/>
      <c r="F55" s="224"/>
      <c r="G55" s="224"/>
    </row>
    <row r="56" s="109" customFormat="1" customHeight="1" spans="1:7">
      <c r="A56" s="225">
        <v>2010507</v>
      </c>
      <c r="B56" s="225" t="s">
        <v>115</v>
      </c>
      <c r="C56" s="227">
        <v>0</v>
      </c>
      <c r="D56" s="227">
        <v>0</v>
      </c>
      <c r="E56" s="223">
        <v>145</v>
      </c>
      <c r="F56" s="224"/>
      <c r="G56" s="224">
        <v>7.52941176470588</v>
      </c>
    </row>
    <row r="57" s="109" customFormat="1" customHeight="1" spans="1:7">
      <c r="A57" s="225">
        <v>2010508</v>
      </c>
      <c r="B57" s="225" t="s">
        <v>116</v>
      </c>
      <c r="C57" s="227">
        <v>8</v>
      </c>
      <c r="D57" s="227">
        <v>8</v>
      </c>
      <c r="E57" s="223">
        <v>20</v>
      </c>
      <c r="F57" s="224">
        <v>2.5</v>
      </c>
      <c r="G57" s="224">
        <v>-0.444444444444444</v>
      </c>
    </row>
    <row r="58" s="109" customFormat="1" customHeight="1" spans="1:7">
      <c r="A58" s="225">
        <v>2010550</v>
      </c>
      <c r="B58" s="225" t="s">
        <v>91</v>
      </c>
      <c r="C58" s="227">
        <v>0</v>
      </c>
      <c r="D58" s="227">
        <v>0</v>
      </c>
      <c r="E58" s="223">
        <v>17</v>
      </c>
      <c r="F58" s="224"/>
      <c r="G58" s="224">
        <v>-0.881118881118881</v>
      </c>
    </row>
    <row r="59" s="109" customFormat="1" customHeight="1" spans="1:7">
      <c r="A59" s="225">
        <v>2010599</v>
      </c>
      <c r="B59" s="225" t="s">
        <v>117</v>
      </c>
      <c r="C59" s="227">
        <v>0</v>
      </c>
      <c r="D59" s="227">
        <v>0</v>
      </c>
      <c r="E59" s="223">
        <v>9</v>
      </c>
      <c r="F59" s="224"/>
      <c r="G59" s="224">
        <v>-0.9296875</v>
      </c>
    </row>
    <row r="60" s="109" customFormat="1" customHeight="1" spans="1:7">
      <c r="A60" s="225">
        <v>20106</v>
      </c>
      <c r="B60" s="226" t="s">
        <v>118</v>
      </c>
      <c r="C60" s="227">
        <v>3019</v>
      </c>
      <c r="D60" s="223">
        <f>SUM(D61:D70)</f>
        <v>3119</v>
      </c>
      <c r="E60" s="223">
        <f>SUM(E61:E70)</f>
        <v>3159</v>
      </c>
      <c r="F60" s="224">
        <v>1.01282462327669</v>
      </c>
      <c r="G60" s="224">
        <v>-0.12371705963939</v>
      </c>
    </row>
    <row r="61" s="109" customFormat="1" customHeight="1" spans="1:7">
      <c r="A61" s="225">
        <v>2010601</v>
      </c>
      <c r="B61" s="225" t="s">
        <v>82</v>
      </c>
      <c r="C61" s="227">
        <v>1191</v>
      </c>
      <c r="D61" s="227">
        <v>1191</v>
      </c>
      <c r="E61" s="223">
        <v>1769</v>
      </c>
      <c r="F61" s="224">
        <v>1.48530646515533</v>
      </c>
      <c r="G61" s="224">
        <v>0.734313725490196</v>
      </c>
    </row>
    <row r="62" s="109" customFormat="1" customHeight="1" spans="1:7">
      <c r="A62" s="225">
        <v>2010602</v>
      </c>
      <c r="B62" s="225" t="s">
        <v>83</v>
      </c>
      <c r="C62" s="227">
        <v>0</v>
      </c>
      <c r="D62" s="227">
        <v>0</v>
      </c>
      <c r="E62" s="223">
        <v>97</v>
      </c>
      <c r="F62" s="224"/>
      <c r="G62" s="224">
        <v>0.830188679245283</v>
      </c>
    </row>
    <row r="63" s="109" customFormat="1" customHeight="1" spans="1:7">
      <c r="A63" s="225">
        <v>2010603</v>
      </c>
      <c r="B63" s="225" t="s">
        <v>84</v>
      </c>
      <c r="C63" s="227">
        <v>0</v>
      </c>
      <c r="D63" s="227">
        <v>0</v>
      </c>
      <c r="E63" s="223"/>
      <c r="F63" s="224"/>
      <c r="G63" s="224"/>
    </row>
    <row r="64" s="109" customFormat="1" customHeight="1" spans="1:7">
      <c r="A64" s="225">
        <v>2010604</v>
      </c>
      <c r="B64" s="225" t="s">
        <v>119</v>
      </c>
      <c r="C64" s="227">
        <v>0</v>
      </c>
      <c r="D64" s="227">
        <v>0</v>
      </c>
      <c r="E64" s="223"/>
      <c r="F64" s="224"/>
      <c r="G64" s="224"/>
    </row>
    <row r="65" s="109" customFormat="1" customHeight="1" spans="1:7">
      <c r="A65" s="225">
        <v>2010605</v>
      </c>
      <c r="B65" s="225" t="s">
        <v>120</v>
      </c>
      <c r="C65" s="227">
        <v>85</v>
      </c>
      <c r="D65" s="227">
        <v>185</v>
      </c>
      <c r="E65" s="223">
        <v>175</v>
      </c>
      <c r="F65" s="224">
        <v>0.945945945945946</v>
      </c>
      <c r="G65" s="224">
        <v>0.0174418604651163</v>
      </c>
    </row>
    <row r="66" s="109" customFormat="1" customHeight="1" spans="1:7">
      <c r="A66" s="225">
        <v>2010606</v>
      </c>
      <c r="B66" s="225" t="s">
        <v>121</v>
      </c>
      <c r="C66" s="227">
        <v>0</v>
      </c>
      <c r="D66" s="227">
        <v>0</v>
      </c>
      <c r="E66" s="223"/>
      <c r="F66" s="224"/>
      <c r="G66" s="224"/>
    </row>
    <row r="67" s="109" customFormat="1" customHeight="1" spans="1:7">
      <c r="A67" s="225">
        <v>2010607</v>
      </c>
      <c r="B67" s="225" t="s">
        <v>122</v>
      </c>
      <c r="C67" s="227">
        <v>120</v>
      </c>
      <c r="D67" s="227">
        <v>120</v>
      </c>
      <c r="E67" s="223"/>
      <c r="F67" s="224">
        <v>0</v>
      </c>
      <c r="G67" s="224"/>
    </row>
    <row r="68" s="109" customFormat="1" customHeight="1" spans="1:7">
      <c r="A68" s="225">
        <v>2010608</v>
      </c>
      <c r="B68" s="225" t="s">
        <v>123</v>
      </c>
      <c r="C68" s="227">
        <v>0</v>
      </c>
      <c r="D68" s="227">
        <v>0</v>
      </c>
      <c r="E68" s="223">
        <v>50</v>
      </c>
      <c r="F68" s="224"/>
      <c r="G68" s="224">
        <v>2.125</v>
      </c>
    </row>
    <row r="69" s="109" customFormat="1" customHeight="1" spans="1:7">
      <c r="A69" s="225">
        <v>2010650</v>
      </c>
      <c r="B69" s="225" t="s">
        <v>91</v>
      </c>
      <c r="C69" s="227">
        <v>411</v>
      </c>
      <c r="D69" s="227">
        <v>411</v>
      </c>
      <c r="E69" s="223">
        <v>199</v>
      </c>
      <c r="F69" s="224">
        <v>0.484184914841849</v>
      </c>
      <c r="G69" s="224">
        <v>-0.763938315539739</v>
      </c>
    </row>
    <row r="70" s="109" customFormat="1" customHeight="1" spans="1:7">
      <c r="A70" s="225">
        <v>2010699</v>
      </c>
      <c r="B70" s="225" t="s">
        <v>124</v>
      </c>
      <c r="C70" s="227">
        <v>1212</v>
      </c>
      <c r="D70" s="227">
        <v>1212</v>
      </c>
      <c r="E70" s="223">
        <v>869</v>
      </c>
      <c r="F70" s="224">
        <v>0.716996699669967</v>
      </c>
      <c r="G70" s="224">
        <v>-0.421052631578947</v>
      </c>
    </row>
    <row r="71" s="109" customFormat="1" customHeight="1" spans="1:7">
      <c r="A71" s="225">
        <v>20107</v>
      </c>
      <c r="B71" s="226" t="s">
        <v>125</v>
      </c>
      <c r="C71" s="227">
        <v>3680</v>
      </c>
      <c r="D71" s="223">
        <f>SUM(D72:D78)</f>
        <v>3680</v>
      </c>
      <c r="E71" s="223">
        <f>SUM(E72:E78)</f>
        <v>3590</v>
      </c>
      <c r="F71" s="224">
        <v>0.97554347826087</v>
      </c>
      <c r="G71" s="224">
        <v>0.300724637681159</v>
      </c>
    </row>
    <row r="72" s="109" customFormat="1" customHeight="1" spans="1:7">
      <c r="A72" s="225">
        <v>2010701</v>
      </c>
      <c r="B72" s="225" t="s">
        <v>82</v>
      </c>
      <c r="C72" s="227">
        <v>0</v>
      </c>
      <c r="D72" s="223"/>
      <c r="E72" s="223"/>
      <c r="F72" s="224"/>
      <c r="G72" s="224"/>
    </row>
    <row r="73" s="109" customFormat="1" customHeight="1" spans="1:7">
      <c r="A73" s="225">
        <v>2010702</v>
      </c>
      <c r="B73" s="225" t="s">
        <v>83</v>
      </c>
      <c r="C73" s="227">
        <v>0</v>
      </c>
      <c r="D73" s="223"/>
      <c r="E73" s="223"/>
      <c r="F73" s="224"/>
      <c r="G73" s="224"/>
    </row>
    <row r="74" s="109" customFormat="1" customHeight="1" spans="1:7">
      <c r="A74" s="225">
        <v>2010703</v>
      </c>
      <c r="B74" s="225" t="s">
        <v>84</v>
      </c>
      <c r="C74" s="227">
        <v>0</v>
      </c>
      <c r="D74" s="223"/>
      <c r="E74" s="223"/>
      <c r="F74" s="224"/>
      <c r="G74" s="224"/>
    </row>
    <row r="75" s="109" customFormat="1" customHeight="1" spans="1:7">
      <c r="A75" s="225">
        <v>2010709</v>
      </c>
      <c r="B75" s="225" t="s">
        <v>122</v>
      </c>
      <c r="C75" s="227">
        <v>0</v>
      </c>
      <c r="D75" s="223"/>
      <c r="E75" s="223"/>
      <c r="F75" s="224"/>
      <c r="G75" s="224"/>
    </row>
    <row r="76" s="109" customFormat="1" customHeight="1" spans="1:7">
      <c r="A76" s="225">
        <v>2010710</v>
      </c>
      <c r="B76" s="225" t="s">
        <v>126</v>
      </c>
      <c r="C76" s="227">
        <v>0</v>
      </c>
      <c r="D76" s="223"/>
      <c r="E76" s="223"/>
      <c r="F76" s="224"/>
      <c r="G76" s="224"/>
    </row>
    <row r="77" s="109" customFormat="1" customHeight="1" spans="1:7">
      <c r="A77" s="225">
        <v>2010750</v>
      </c>
      <c r="B77" s="225" t="s">
        <v>91</v>
      </c>
      <c r="C77" s="227">
        <v>0</v>
      </c>
      <c r="D77" s="223"/>
      <c r="E77" s="223"/>
      <c r="F77" s="224"/>
      <c r="G77" s="224"/>
    </row>
    <row r="78" s="109" customFormat="1" customHeight="1" spans="1:7">
      <c r="A78" s="225">
        <v>2010799</v>
      </c>
      <c r="B78" s="225" t="s">
        <v>127</v>
      </c>
      <c r="C78" s="227">
        <v>3680</v>
      </c>
      <c r="D78" s="227">
        <v>3680</v>
      </c>
      <c r="E78" s="223">
        <v>3590</v>
      </c>
      <c r="F78" s="224">
        <v>0.97554347826087</v>
      </c>
      <c r="G78" s="224">
        <v>0.300724637681159</v>
      </c>
    </row>
    <row r="79" s="109" customFormat="1" customHeight="1" spans="1:7">
      <c r="A79" s="225">
        <v>20108</v>
      </c>
      <c r="B79" s="226" t="s">
        <v>128</v>
      </c>
      <c r="C79" s="227">
        <v>611</v>
      </c>
      <c r="D79" s="223">
        <f>SUM(D80:D87)</f>
        <v>611</v>
      </c>
      <c r="E79" s="223">
        <f>SUM(E80:E87)</f>
        <v>869</v>
      </c>
      <c r="F79" s="224">
        <v>1.42225859247136</v>
      </c>
      <c r="G79" s="224">
        <v>-0.075531914893617</v>
      </c>
    </row>
    <row r="80" s="109" customFormat="1" customHeight="1" spans="1:7">
      <c r="A80" s="225">
        <v>2010801</v>
      </c>
      <c r="B80" s="225" t="s">
        <v>82</v>
      </c>
      <c r="C80" s="227">
        <v>305</v>
      </c>
      <c r="D80" s="227">
        <v>305</v>
      </c>
      <c r="E80" s="223">
        <v>332</v>
      </c>
      <c r="F80" s="224">
        <v>1.08852459016393</v>
      </c>
      <c r="G80" s="224">
        <v>-0.271929824561403</v>
      </c>
    </row>
    <row r="81" s="109" customFormat="1" customHeight="1" spans="1:7">
      <c r="A81" s="225">
        <v>2010802</v>
      </c>
      <c r="B81" s="225" t="s">
        <v>83</v>
      </c>
      <c r="C81" s="227">
        <v>0</v>
      </c>
      <c r="D81" s="227">
        <v>0</v>
      </c>
      <c r="E81" s="223"/>
      <c r="F81" s="224"/>
      <c r="G81" s="224">
        <v>-1</v>
      </c>
    </row>
    <row r="82" s="109" customFormat="1" customHeight="1" spans="1:7">
      <c r="A82" s="225">
        <v>2010803</v>
      </c>
      <c r="B82" s="225" t="s">
        <v>84</v>
      </c>
      <c r="C82" s="227">
        <v>0</v>
      </c>
      <c r="D82" s="227">
        <v>0</v>
      </c>
      <c r="E82" s="223"/>
      <c r="F82" s="224"/>
      <c r="G82" s="224"/>
    </row>
    <row r="83" s="109" customFormat="1" customHeight="1" spans="1:7">
      <c r="A83" s="225">
        <v>2010804</v>
      </c>
      <c r="B83" s="225" t="s">
        <v>129</v>
      </c>
      <c r="C83" s="227">
        <v>53</v>
      </c>
      <c r="D83" s="227">
        <v>53</v>
      </c>
      <c r="E83" s="223">
        <v>30</v>
      </c>
      <c r="F83" s="224">
        <v>0.566037735849057</v>
      </c>
      <c r="G83" s="224"/>
    </row>
    <row r="84" s="109" customFormat="1" customHeight="1" spans="1:7">
      <c r="A84" s="225">
        <v>2010805</v>
      </c>
      <c r="B84" s="225" t="s">
        <v>130</v>
      </c>
      <c r="C84" s="227">
        <v>0</v>
      </c>
      <c r="D84" s="227">
        <v>0</v>
      </c>
      <c r="E84" s="223"/>
      <c r="F84" s="224"/>
      <c r="G84" s="224"/>
    </row>
    <row r="85" s="109" customFormat="1" customHeight="1" spans="1:7">
      <c r="A85" s="225">
        <v>2010806</v>
      </c>
      <c r="B85" s="225" t="s">
        <v>122</v>
      </c>
      <c r="C85" s="227">
        <v>0</v>
      </c>
      <c r="D85" s="227">
        <v>0</v>
      </c>
      <c r="E85" s="223"/>
      <c r="F85" s="224"/>
      <c r="G85" s="224"/>
    </row>
    <row r="86" s="109" customFormat="1" customHeight="1" spans="1:7">
      <c r="A86" s="225">
        <v>2010850</v>
      </c>
      <c r="B86" s="225" t="s">
        <v>91</v>
      </c>
      <c r="C86" s="227">
        <v>234</v>
      </c>
      <c r="D86" s="227">
        <v>234</v>
      </c>
      <c r="E86" s="223">
        <v>239</v>
      </c>
      <c r="F86" s="224">
        <v>1.02136752136752</v>
      </c>
      <c r="G86" s="224">
        <v>0.127358490566038</v>
      </c>
    </row>
    <row r="87" s="109" customFormat="1" customHeight="1" spans="1:7">
      <c r="A87" s="225">
        <v>2010899</v>
      </c>
      <c r="B87" s="225" t="s">
        <v>131</v>
      </c>
      <c r="C87" s="227">
        <v>19</v>
      </c>
      <c r="D87" s="227">
        <v>19</v>
      </c>
      <c r="E87" s="223">
        <v>268</v>
      </c>
      <c r="F87" s="224">
        <v>14.1052631578947</v>
      </c>
      <c r="G87" s="224">
        <v>0</v>
      </c>
    </row>
    <row r="88" s="109" customFormat="1" customHeight="1" spans="1:7">
      <c r="A88" s="225">
        <v>20109</v>
      </c>
      <c r="B88" s="226" t="s">
        <v>132</v>
      </c>
      <c r="C88" s="227">
        <v>0</v>
      </c>
      <c r="D88" s="223">
        <f>SUM(D89:D100)</f>
        <v>0</v>
      </c>
      <c r="E88" s="223">
        <f>SUM(E89:E100)</f>
        <v>0</v>
      </c>
      <c r="F88" s="224"/>
      <c r="G88" s="224"/>
    </row>
    <row r="89" s="109" customFormat="1" customHeight="1" spans="1:7">
      <c r="A89" s="225">
        <v>2010901</v>
      </c>
      <c r="B89" s="225" t="s">
        <v>82</v>
      </c>
      <c r="C89" s="227">
        <v>0</v>
      </c>
      <c r="D89" s="223"/>
      <c r="E89" s="223"/>
      <c r="F89" s="224"/>
      <c r="G89" s="224"/>
    </row>
    <row r="90" s="109" customFormat="1" customHeight="1" spans="1:7">
      <c r="A90" s="225">
        <v>2010902</v>
      </c>
      <c r="B90" s="225" t="s">
        <v>83</v>
      </c>
      <c r="C90" s="227">
        <v>0</v>
      </c>
      <c r="D90" s="223"/>
      <c r="E90" s="223"/>
      <c r="F90" s="224"/>
      <c r="G90" s="224"/>
    </row>
    <row r="91" s="109" customFormat="1" customHeight="1" spans="1:7">
      <c r="A91" s="225">
        <v>2010903</v>
      </c>
      <c r="B91" s="225" t="s">
        <v>84</v>
      </c>
      <c r="C91" s="227">
        <v>0</v>
      </c>
      <c r="D91" s="223"/>
      <c r="E91" s="223"/>
      <c r="F91" s="224"/>
      <c r="G91" s="224"/>
    </row>
    <row r="92" s="109" customFormat="1" customHeight="1" spans="1:7">
      <c r="A92" s="225">
        <v>2010905</v>
      </c>
      <c r="B92" s="225" t="s">
        <v>133</v>
      </c>
      <c r="C92" s="227">
        <v>0</v>
      </c>
      <c r="D92" s="223"/>
      <c r="E92" s="223"/>
      <c r="F92" s="224"/>
      <c r="G92" s="224"/>
    </row>
    <row r="93" s="109" customFormat="1" customHeight="1" spans="1:7">
      <c r="A93" s="225">
        <v>2010907</v>
      </c>
      <c r="B93" s="225" t="s">
        <v>134</v>
      </c>
      <c r="C93" s="227">
        <v>0</v>
      </c>
      <c r="D93" s="223"/>
      <c r="E93" s="223"/>
      <c r="F93" s="224"/>
      <c r="G93" s="224"/>
    </row>
    <row r="94" s="109" customFormat="1" customHeight="1" spans="1:7">
      <c r="A94" s="225">
        <v>2010908</v>
      </c>
      <c r="B94" s="225" t="s">
        <v>122</v>
      </c>
      <c r="C94" s="227">
        <v>0</v>
      </c>
      <c r="D94" s="223"/>
      <c r="E94" s="223"/>
      <c r="F94" s="224"/>
      <c r="G94" s="224"/>
    </row>
    <row r="95" s="109" customFormat="1" customHeight="1" spans="1:7">
      <c r="A95" s="225">
        <v>2010909</v>
      </c>
      <c r="B95" s="225" t="s">
        <v>135</v>
      </c>
      <c r="C95" s="227">
        <v>0</v>
      </c>
      <c r="D95" s="223"/>
      <c r="E95" s="223"/>
      <c r="F95" s="224"/>
      <c r="G95" s="224"/>
    </row>
    <row r="96" s="109" customFormat="1" customHeight="1" spans="1:7">
      <c r="A96" s="225">
        <v>2010910</v>
      </c>
      <c r="B96" s="225" t="s">
        <v>136</v>
      </c>
      <c r="C96" s="227">
        <v>0</v>
      </c>
      <c r="D96" s="223"/>
      <c r="E96" s="223"/>
      <c r="F96" s="224"/>
      <c r="G96" s="224"/>
    </row>
    <row r="97" s="109" customFormat="1" customHeight="1" spans="1:7">
      <c r="A97" s="225">
        <v>2010911</v>
      </c>
      <c r="B97" s="225" t="s">
        <v>137</v>
      </c>
      <c r="C97" s="227">
        <v>0</v>
      </c>
      <c r="D97" s="223"/>
      <c r="E97" s="223"/>
      <c r="F97" s="224"/>
      <c r="G97" s="224"/>
    </row>
    <row r="98" s="109" customFormat="1" customHeight="1" spans="1:7">
      <c r="A98" s="225">
        <v>2010912</v>
      </c>
      <c r="B98" s="225" t="s">
        <v>138</v>
      </c>
      <c r="C98" s="227">
        <v>0</v>
      </c>
      <c r="D98" s="223"/>
      <c r="E98" s="223"/>
      <c r="F98" s="224"/>
      <c r="G98" s="224"/>
    </row>
    <row r="99" s="109" customFormat="1" customHeight="1" spans="1:7">
      <c r="A99" s="225">
        <v>2010950</v>
      </c>
      <c r="B99" s="225" t="s">
        <v>91</v>
      </c>
      <c r="C99" s="227">
        <v>0</v>
      </c>
      <c r="D99" s="223"/>
      <c r="E99" s="223"/>
      <c r="F99" s="224"/>
      <c r="G99" s="224"/>
    </row>
    <row r="100" s="109" customFormat="1" customHeight="1" spans="1:7">
      <c r="A100" s="225">
        <v>2010999</v>
      </c>
      <c r="B100" s="225" t="s">
        <v>139</v>
      </c>
      <c r="C100" s="227">
        <v>0</v>
      </c>
      <c r="D100" s="223"/>
      <c r="E100" s="223"/>
      <c r="F100" s="224"/>
      <c r="G100" s="224"/>
    </row>
    <row r="101" s="109" customFormat="1" customHeight="1" spans="1:7">
      <c r="A101" s="225">
        <v>20111</v>
      </c>
      <c r="B101" s="226" t="s">
        <v>140</v>
      </c>
      <c r="C101" s="227">
        <v>2338</v>
      </c>
      <c r="D101" s="223">
        <f>SUM(D102:D109)</f>
        <v>3338</v>
      </c>
      <c r="E101" s="223">
        <f>SUM(E102:E109)</f>
        <v>3003</v>
      </c>
      <c r="F101" s="224">
        <v>0.899640503295386</v>
      </c>
      <c r="G101" s="224">
        <v>0.1375</v>
      </c>
    </row>
    <row r="102" s="109" customFormat="1" customHeight="1" spans="1:7">
      <c r="A102" s="225">
        <v>2011101</v>
      </c>
      <c r="B102" s="225" t="s">
        <v>82</v>
      </c>
      <c r="C102" s="227">
        <v>1876</v>
      </c>
      <c r="D102" s="227">
        <v>2876</v>
      </c>
      <c r="E102" s="223">
        <v>2375</v>
      </c>
      <c r="F102" s="224">
        <v>0.825799721835883</v>
      </c>
      <c r="G102" s="224">
        <v>0.0597947344935297</v>
      </c>
    </row>
    <row r="103" s="109" customFormat="1" customHeight="1" spans="1:7">
      <c r="A103" s="225">
        <v>2011102</v>
      </c>
      <c r="B103" s="225" t="s">
        <v>83</v>
      </c>
      <c r="C103" s="227">
        <v>0</v>
      </c>
      <c r="D103" s="227">
        <v>0</v>
      </c>
      <c r="E103" s="223">
        <v>30</v>
      </c>
      <c r="F103" s="224"/>
      <c r="G103" s="224"/>
    </row>
    <row r="104" s="109" customFormat="1" customHeight="1" spans="1:7">
      <c r="A104" s="225">
        <v>2011103</v>
      </c>
      <c r="B104" s="225" t="s">
        <v>84</v>
      </c>
      <c r="C104" s="227">
        <v>0</v>
      </c>
      <c r="D104" s="227">
        <v>0</v>
      </c>
      <c r="E104" s="223"/>
      <c r="F104" s="224"/>
      <c r="G104" s="224"/>
    </row>
    <row r="105" s="109" customFormat="1" customHeight="1" spans="1:7">
      <c r="A105" s="225">
        <v>2011104</v>
      </c>
      <c r="B105" s="225" t="s">
        <v>141</v>
      </c>
      <c r="C105" s="227">
        <v>200</v>
      </c>
      <c r="D105" s="227">
        <v>200</v>
      </c>
      <c r="E105" s="223">
        <v>119</v>
      </c>
      <c r="F105" s="224">
        <v>0.595</v>
      </c>
      <c r="G105" s="224"/>
    </row>
    <row r="106" s="109" customFormat="1" customHeight="1" spans="1:7">
      <c r="A106" s="225">
        <v>2011105</v>
      </c>
      <c r="B106" s="225" t="s">
        <v>142</v>
      </c>
      <c r="C106" s="227">
        <v>77</v>
      </c>
      <c r="D106" s="227">
        <v>77</v>
      </c>
      <c r="E106" s="223">
        <v>89</v>
      </c>
      <c r="F106" s="224">
        <v>1.15584415584416</v>
      </c>
      <c r="G106" s="224">
        <v>0.459016393442623</v>
      </c>
    </row>
    <row r="107" s="109" customFormat="1" customHeight="1" spans="1:7">
      <c r="A107" s="225">
        <v>2011106</v>
      </c>
      <c r="B107" s="225" t="s">
        <v>143</v>
      </c>
      <c r="C107" s="227">
        <v>0</v>
      </c>
      <c r="D107" s="227">
        <v>0</v>
      </c>
      <c r="E107" s="223"/>
      <c r="F107" s="224"/>
      <c r="G107" s="224"/>
    </row>
    <row r="108" s="109" customFormat="1" customHeight="1" spans="1:7">
      <c r="A108" s="225">
        <v>2011150</v>
      </c>
      <c r="B108" s="225" t="s">
        <v>91</v>
      </c>
      <c r="C108" s="227">
        <v>0</v>
      </c>
      <c r="D108" s="227">
        <v>0</v>
      </c>
      <c r="E108" s="223"/>
      <c r="F108" s="224"/>
      <c r="G108" s="224"/>
    </row>
    <row r="109" s="109" customFormat="1" customHeight="1" spans="1:7">
      <c r="A109" s="225">
        <v>2011199</v>
      </c>
      <c r="B109" s="225" t="s">
        <v>144</v>
      </c>
      <c r="C109" s="227">
        <v>185</v>
      </c>
      <c r="D109" s="227">
        <v>185</v>
      </c>
      <c r="E109" s="223">
        <v>390</v>
      </c>
      <c r="F109" s="224">
        <v>2.10810810810811</v>
      </c>
      <c r="G109" s="224">
        <v>0.153846153846154</v>
      </c>
    </row>
    <row r="110" s="109" customFormat="1" customHeight="1" spans="1:7">
      <c r="A110" s="225">
        <v>20113</v>
      </c>
      <c r="B110" s="226" t="s">
        <v>145</v>
      </c>
      <c r="C110" s="227">
        <v>610</v>
      </c>
      <c r="D110" s="223">
        <f>SUM(D111:D120)</f>
        <v>1110</v>
      </c>
      <c r="E110" s="223">
        <f>SUM(E111:E120)</f>
        <v>863</v>
      </c>
      <c r="F110" s="224">
        <v>0.777477477477478</v>
      </c>
      <c r="G110" s="224">
        <v>0.065432098765432</v>
      </c>
    </row>
    <row r="111" s="109" customFormat="1" customHeight="1" spans="1:7">
      <c r="A111" s="225">
        <v>2011301</v>
      </c>
      <c r="B111" s="225" t="s">
        <v>82</v>
      </c>
      <c r="C111" s="227">
        <v>361</v>
      </c>
      <c r="D111" s="227">
        <v>361</v>
      </c>
      <c r="E111" s="223">
        <v>381</v>
      </c>
      <c r="F111" s="224">
        <v>1.05540166204986</v>
      </c>
      <c r="G111" s="224">
        <v>0.0106100795755968</v>
      </c>
    </row>
    <row r="112" s="109" customFormat="1" customHeight="1" spans="1:7">
      <c r="A112" s="225">
        <v>2011302</v>
      </c>
      <c r="B112" s="225" t="s">
        <v>83</v>
      </c>
      <c r="C112" s="227">
        <v>0</v>
      </c>
      <c r="D112" s="227">
        <v>0</v>
      </c>
      <c r="E112" s="223"/>
      <c r="F112" s="224"/>
      <c r="G112" s="224"/>
    </row>
    <row r="113" s="109" customFormat="1" customHeight="1" spans="1:7">
      <c r="A113" s="225">
        <v>2011303</v>
      </c>
      <c r="B113" s="225" t="s">
        <v>84</v>
      </c>
      <c r="C113" s="227">
        <v>0</v>
      </c>
      <c r="D113" s="227">
        <v>0</v>
      </c>
      <c r="E113" s="223"/>
      <c r="F113" s="224"/>
      <c r="G113" s="224"/>
    </row>
    <row r="114" s="109" customFormat="1" customHeight="1" spans="1:7">
      <c r="A114" s="225">
        <v>2011304</v>
      </c>
      <c r="B114" s="225" t="s">
        <v>146</v>
      </c>
      <c r="C114" s="227">
        <v>0</v>
      </c>
      <c r="D114" s="227">
        <v>0</v>
      </c>
      <c r="E114" s="223"/>
      <c r="F114" s="224"/>
      <c r="G114" s="224"/>
    </row>
    <row r="115" s="109" customFormat="1" customHeight="1" spans="1:7">
      <c r="A115" s="225">
        <v>2011305</v>
      </c>
      <c r="B115" s="225" t="s">
        <v>147</v>
      </c>
      <c r="C115" s="227">
        <v>0</v>
      </c>
      <c r="D115" s="227">
        <v>0</v>
      </c>
      <c r="E115" s="223"/>
      <c r="F115" s="224"/>
      <c r="G115" s="224"/>
    </row>
    <row r="116" s="109" customFormat="1" customHeight="1" spans="1:7">
      <c r="A116" s="225">
        <v>2011306</v>
      </c>
      <c r="B116" s="225" t="s">
        <v>148</v>
      </c>
      <c r="C116" s="227">
        <v>0</v>
      </c>
      <c r="D116" s="227">
        <v>0</v>
      </c>
      <c r="E116" s="223"/>
      <c r="F116" s="224"/>
      <c r="G116" s="224"/>
    </row>
    <row r="117" s="109" customFormat="1" customHeight="1" spans="1:7">
      <c r="A117" s="225">
        <v>2011307</v>
      </c>
      <c r="B117" s="225" t="s">
        <v>149</v>
      </c>
      <c r="C117" s="227">
        <v>0</v>
      </c>
      <c r="D117" s="227">
        <v>0</v>
      </c>
      <c r="E117" s="223"/>
      <c r="F117" s="224"/>
      <c r="G117" s="224"/>
    </row>
    <row r="118" s="109" customFormat="1" customHeight="1" spans="1:7">
      <c r="A118" s="225">
        <v>2011308</v>
      </c>
      <c r="B118" s="225" t="s">
        <v>150</v>
      </c>
      <c r="C118" s="227">
        <v>200</v>
      </c>
      <c r="D118" s="227">
        <v>200</v>
      </c>
      <c r="E118" s="223">
        <v>31</v>
      </c>
      <c r="F118" s="224">
        <v>0.155</v>
      </c>
      <c r="G118" s="224">
        <v>-0.38</v>
      </c>
    </row>
    <row r="119" s="109" customFormat="1" customHeight="1" spans="1:7">
      <c r="A119" s="225">
        <v>2011350</v>
      </c>
      <c r="B119" s="225" t="s">
        <v>91</v>
      </c>
      <c r="C119" s="227">
        <v>0</v>
      </c>
      <c r="D119" s="227">
        <v>0</v>
      </c>
      <c r="E119" s="223">
        <v>7</v>
      </c>
      <c r="F119" s="224"/>
      <c r="G119" s="224">
        <v>-0.3</v>
      </c>
    </row>
    <row r="120" s="109" customFormat="1" customHeight="1" spans="1:7">
      <c r="A120" s="225">
        <v>2011399</v>
      </c>
      <c r="B120" s="225" t="s">
        <v>151</v>
      </c>
      <c r="C120" s="227">
        <v>49</v>
      </c>
      <c r="D120" s="227">
        <v>549</v>
      </c>
      <c r="E120" s="223">
        <v>444</v>
      </c>
      <c r="F120" s="224">
        <v>0.808743169398907</v>
      </c>
      <c r="G120" s="224">
        <v>0.190348525469169</v>
      </c>
    </row>
    <row r="121" s="109" customFormat="1" customHeight="1" spans="1:7">
      <c r="A121" s="225">
        <v>20114</v>
      </c>
      <c r="B121" s="226" t="s">
        <v>152</v>
      </c>
      <c r="C121" s="227">
        <v>10</v>
      </c>
      <c r="D121" s="223">
        <f>SUM(D122:D132)</f>
        <v>10</v>
      </c>
      <c r="E121" s="223">
        <f>SUM(E122:E132)</f>
        <v>0</v>
      </c>
      <c r="F121" s="224">
        <v>0</v>
      </c>
      <c r="G121" s="224">
        <v>-1</v>
      </c>
    </row>
    <row r="122" s="109" customFormat="1" customHeight="1" spans="1:7">
      <c r="A122" s="225">
        <v>2011401</v>
      </c>
      <c r="B122" s="225" t="s">
        <v>82</v>
      </c>
      <c r="C122" s="227">
        <v>0</v>
      </c>
      <c r="D122" s="223"/>
      <c r="E122" s="223"/>
      <c r="F122" s="224"/>
      <c r="G122" s="224"/>
    </row>
    <row r="123" s="109" customFormat="1" customHeight="1" spans="1:7">
      <c r="A123" s="225">
        <v>2011402</v>
      </c>
      <c r="B123" s="225" t="s">
        <v>83</v>
      </c>
      <c r="C123" s="227">
        <v>0</v>
      </c>
      <c r="D123" s="223"/>
      <c r="E123" s="223"/>
      <c r="F123" s="224"/>
      <c r="G123" s="224"/>
    </row>
    <row r="124" s="109" customFormat="1" customHeight="1" spans="1:7">
      <c r="A124" s="225">
        <v>2011403</v>
      </c>
      <c r="B124" s="225" t="s">
        <v>84</v>
      </c>
      <c r="C124" s="227">
        <v>0</v>
      </c>
      <c r="D124" s="223"/>
      <c r="E124" s="223"/>
      <c r="F124" s="224"/>
      <c r="G124" s="224"/>
    </row>
    <row r="125" s="109" customFormat="1" customHeight="1" spans="1:7">
      <c r="A125" s="225">
        <v>2011404</v>
      </c>
      <c r="B125" s="225" t="s">
        <v>153</v>
      </c>
      <c r="C125" s="227">
        <v>0</v>
      </c>
      <c r="D125" s="223"/>
      <c r="E125" s="223"/>
      <c r="F125" s="224"/>
      <c r="G125" s="224"/>
    </row>
    <row r="126" s="109" customFormat="1" customHeight="1" spans="1:7">
      <c r="A126" s="225">
        <v>2011405</v>
      </c>
      <c r="B126" s="225" t="s">
        <v>154</v>
      </c>
      <c r="C126" s="227">
        <v>0</v>
      </c>
      <c r="D126" s="223"/>
      <c r="E126" s="223"/>
      <c r="F126" s="224"/>
      <c r="G126" s="224"/>
    </row>
    <row r="127" s="109" customFormat="1" customHeight="1" spans="1:7">
      <c r="A127" s="225">
        <v>2011408</v>
      </c>
      <c r="B127" s="225" t="s">
        <v>155</v>
      </c>
      <c r="C127" s="227">
        <v>0</v>
      </c>
      <c r="D127" s="223"/>
      <c r="E127" s="223"/>
      <c r="F127" s="224"/>
      <c r="G127" s="224"/>
    </row>
    <row r="128" s="109" customFormat="1" customHeight="1" spans="1:7">
      <c r="A128" s="225">
        <v>2011409</v>
      </c>
      <c r="B128" s="225" t="s">
        <v>156</v>
      </c>
      <c r="C128" s="227">
        <v>10</v>
      </c>
      <c r="D128" s="227">
        <v>10</v>
      </c>
      <c r="E128" s="223"/>
      <c r="F128" s="224">
        <v>0</v>
      </c>
      <c r="G128" s="224">
        <v>-1</v>
      </c>
    </row>
    <row r="129" s="109" customFormat="1" customHeight="1" spans="1:7">
      <c r="A129" s="225">
        <v>2011410</v>
      </c>
      <c r="B129" s="225" t="s">
        <v>157</v>
      </c>
      <c r="C129" s="227">
        <v>0</v>
      </c>
      <c r="D129" s="223"/>
      <c r="E129" s="223"/>
      <c r="F129" s="224"/>
      <c r="G129" s="224"/>
    </row>
    <row r="130" s="109" customFormat="1" customHeight="1" spans="1:7">
      <c r="A130" s="225">
        <v>2011411</v>
      </c>
      <c r="B130" s="225" t="s">
        <v>158</v>
      </c>
      <c r="C130" s="227">
        <v>0</v>
      </c>
      <c r="D130" s="223"/>
      <c r="E130" s="223"/>
      <c r="F130" s="224"/>
      <c r="G130" s="224"/>
    </row>
    <row r="131" s="109" customFormat="1" customHeight="1" spans="1:7">
      <c r="A131" s="225">
        <v>2011450</v>
      </c>
      <c r="B131" s="225" t="s">
        <v>91</v>
      </c>
      <c r="C131" s="227">
        <v>0</v>
      </c>
      <c r="D131" s="223"/>
      <c r="E131" s="223"/>
      <c r="F131" s="224"/>
      <c r="G131" s="224"/>
    </row>
    <row r="132" s="109" customFormat="1" customHeight="1" spans="1:7">
      <c r="A132" s="225">
        <v>2011499</v>
      </c>
      <c r="B132" s="225" t="s">
        <v>159</v>
      </c>
      <c r="C132" s="227">
        <v>0</v>
      </c>
      <c r="D132" s="223"/>
      <c r="E132" s="223"/>
      <c r="F132" s="224"/>
      <c r="G132" s="224"/>
    </row>
    <row r="133" s="109" customFormat="1" customHeight="1" spans="1:7">
      <c r="A133" s="225">
        <v>20123</v>
      </c>
      <c r="B133" s="226" t="s">
        <v>160</v>
      </c>
      <c r="C133" s="227">
        <v>16</v>
      </c>
      <c r="D133" s="223">
        <f>SUM(D134:D139)</f>
        <v>16</v>
      </c>
      <c r="E133" s="223">
        <f>SUM(E134:E139)</f>
        <v>9</v>
      </c>
      <c r="F133" s="224">
        <v>0.5625</v>
      </c>
      <c r="G133" s="224">
        <v>-0.4375</v>
      </c>
    </row>
    <row r="134" s="109" customFormat="1" customHeight="1" spans="1:7">
      <c r="A134" s="225">
        <v>2012301</v>
      </c>
      <c r="B134" s="225" t="s">
        <v>82</v>
      </c>
      <c r="C134" s="227">
        <v>0</v>
      </c>
      <c r="D134" s="223"/>
      <c r="E134" s="223"/>
      <c r="F134" s="224"/>
      <c r="G134" s="224"/>
    </row>
    <row r="135" s="109" customFormat="1" customHeight="1" spans="1:7">
      <c r="A135" s="225">
        <v>2012302</v>
      </c>
      <c r="B135" s="225" t="s">
        <v>83</v>
      </c>
      <c r="C135" s="227">
        <v>0</v>
      </c>
      <c r="D135" s="223"/>
      <c r="E135" s="223"/>
      <c r="F135" s="224"/>
      <c r="G135" s="224"/>
    </row>
    <row r="136" s="109" customFormat="1" customHeight="1" spans="1:7">
      <c r="A136" s="225">
        <v>2012303</v>
      </c>
      <c r="B136" s="225" t="s">
        <v>84</v>
      </c>
      <c r="C136" s="227">
        <v>0</v>
      </c>
      <c r="D136" s="223"/>
      <c r="E136" s="223"/>
      <c r="F136" s="224"/>
      <c r="G136" s="224"/>
    </row>
    <row r="137" s="109" customFormat="1" customHeight="1" spans="1:7">
      <c r="A137" s="225">
        <v>2012304</v>
      </c>
      <c r="B137" s="225" t="s">
        <v>161</v>
      </c>
      <c r="C137" s="227">
        <v>0</v>
      </c>
      <c r="D137" s="223"/>
      <c r="E137" s="223">
        <v>9</v>
      </c>
      <c r="F137" s="224"/>
      <c r="G137" s="224"/>
    </row>
    <row r="138" s="109" customFormat="1" customHeight="1" spans="1:7">
      <c r="A138" s="225">
        <v>2012350</v>
      </c>
      <c r="B138" s="225" t="s">
        <v>91</v>
      </c>
      <c r="C138" s="227">
        <v>0</v>
      </c>
      <c r="D138" s="223"/>
      <c r="E138" s="223"/>
      <c r="F138" s="224"/>
      <c r="G138" s="224"/>
    </row>
    <row r="139" s="109" customFormat="1" customHeight="1" spans="1:7">
      <c r="A139" s="225">
        <v>2012399</v>
      </c>
      <c r="B139" s="225" t="s">
        <v>162</v>
      </c>
      <c r="C139" s="227">
        <v>16</v>
      </c>
      <c r="D139" s="227">
        <v>16</v>
      </c>
      <c r="E139" s="223"/>
      <c r="F139" s="224">
        <v>0</v>
      </c>
      <c r="G139" s="224">
        <v>-1</v>
      </c>
    </row>
    <row r="140" s="109" customFormat="1" customHeight="1" spans="1:7">
      <c r="A140" s="225">
        <v>20125</v>
      </c>
      <c r="B140" s="226" t="s">
        <v>163</v>
      </c>
      <c r="C140" s="227">
        <v>0</v>
      </c>
      <c r="D140" s="223">
        <f>SUM(D141:D147)</f>
        <v>0</v>
      </c>
      <c r="E140" s="223">
        <f>SUM(E141:E147)</f>
        <v>0</v>
      </c>
      <c r="F140" s="224"/>
      <c r="G140" s="224">
        <v>-1</v>
      </c>
    </row>
    <row r="141" s="109" customFormat="1" customHeight="1" spans="1:7">
      <c r="A141" s="225">
        <v>2012501</v>
      </c>
      <c r="B141" s="225" t="s">
        <v>82</v>
      </c>
      <c r="C141" s="227">
        <v>0</v>
      </c>
      <c r="D141" s="223"/>
      <c r="E141" s="223"/>
      <c r="F141" s="224"/>
      <c r="G141" s="224">
        <v>-1</v>
      </c>
    </row>
    <row r="142" s="109" customFormat="1" customHeight="1" spans="1:7">
      <c r="A142" s="225">
        <v>2012502</v>
      </c>
      <c r="B142" s="225" t="s">
        <v>83</v>
      </c>
      <c r="C142" s="227">
        <v>0</v>
      </c>
      <c r="D142" s="223"/>
      <c r="E142" s="223"/>
      <c r="F142" s="224"/>
      <c r="G142" s="224"/>
    </row>
    <row r="143" s="109" customFormat="1" customHeight="1" spans="1:7">
      <c r="A143" s="225">
        <v>2012503</v>
      </c>
      <c r="B143" s="225" t="s">
        <v>84</v>
      </c>
      <c r="C143" s="227">
        <v>0</v>
      </c>
      <c r="D143" s="223"/>
      <c r="E143" s="223"/>
      <c r="F143" s="224"/>
      <c r="G143" s="224"/>
    </row>
    <row r="144" s="109" customFormat="1" customHeight="1" spans="1:7">
      <c r="A144" s="225">
        <v>2012504</v>
      </c>
      <c r="B144" s="225" t="s">
        <v>164</v>
      </c>
      <c r="C144" s="227">
        <v>0</v>
      </c>
      <c r="D144" s="223"/>
      <c r="E144" s="223"/>
      <c r="F144" s="224"/>
      <c r="G144" s="224"/>
    </row>
    <row r="145" s="109" customFormat="1" customHeight="1" spans="1:7">
      <c r="A145" s="225">
        <v>2012505</v>
      </c>
      <c r="B145" s="225" t="s">
        <v>165</v>
      </c>
      <c r="C145" s="227">
        <v>0</v>
      </c>
      <c r="D145" s="223"/>
      <c r="E145" s="223"/>
      <c r="F145" s="224"/>
      <c r="G145" s="224"/>
    </row>
    <row r="146" s="109" customFormat="1" customHeight="1" spans="1:7">
      <c r="A146" s="225">
        <v>2012550</v>
      </c>
      <c r="B146" s="225" t="s">
        <v>91</v>
      </c>
      <c r="C146" s="227">
        <v>0</v>
      </c>
      <c r="D146" s="223"/>
      <c r="E146" s="223"/>
      <c r="F146" s="224"/>
      <c r="G146" s="224"/>
    </row>
    <row r="147" s="109" customFormat="1" customHeight="1" spans="1:7">
      <c r="A147" s="225">
        <v>2012599</v>
      </c>
      <c r="B147" s="225" t="s">
        <v>166</v>
      </c>
      <c r="C147" s="227">
        <v>0</v>
      </c>
      <c r="D147" s="223"/>
      <c r="E147" s="223"/>
      <c r="F147" s="224"/>
      <c r="G147" s="224"/>
    </row>
    <row r="148" s="109" customFormat="1" customHeight="1" spans="1:7">
      <c r="A148" s="225">
        <v>20126</v>
      </c>
      <c r="B148" s="226" t="s">
        <v>167</v>
      </c>
      <c r="C148" s="227">
        <v>206</v>
      </c>
      <c r="D148" s="223">
        <f>SUM(D149:D153)</f>
        <v>206</v>
      </c>
      <c r="E148" s="223">
        <f>SUM(E149:E153)</f>
        <v>271</v>
      </c>
      <c r="F148" s="224">
        <v>1.31553398058252</v>
      </c>
      <c r="G148" s="224">
        <v>0.0111940298507462</v>
      </c>
    </row>
    <row r="149" s="109" customFormat="1" customHeight="1" spans="1:7">
      <c r="A149" s="225">
        <v>2012601</v>
      </c>
      <c r="B149" s="225" t="s">
        <v>82</v>
      </c>
      <c r="C149" s="227">
        <v>94</v>
      </c>
      <c r="D149" s="227">
        <v>94</v>
      </c>
      <c r="E149" s="223">
        <v>117</v>
      </c>
      <c r="F149" s="224">
        <v>1.24468085106383</v>
      </c>
      <c r="G149" s="224">
        <v>3.33333333333333</v>
      </c>
    </row>
    <row r="150" s="109" customFormat="1" customHeight="1" spans="1:7">
      <c r="A150" s="225">
        <v>2012602</v>
      </c>
      <c r="B150" s="225" t="s">
        <v>83</v>
      </c>
      <c r="C150" s="227">
        <v>0</v>
      </c>
      <c r="D150" s="227">
        <v>0</v>
      </c>
      <c r="E150" s="223">
        <v>20</v>
      </c>
      <c r="F150" s="224"/>
      <c r="G150" s="224">
        <v>0</v>
      </c>
    </row>
    <row r="151" s="109" customFormat="1" customHeight="1" spans="1:7">
      <c r="A151" s="225">
        <v>2012603</v>
      </c>
      <c r="B151" s="225" t="s">
        <v>84</v>
      </c>
      <c r="C151" s="227">
        <v>0</v>
      </c>
      <c r="D151" s="227">
        <v>0</v>
      </c>
      <c r="E151" s="223"/>
      <c r="F151" s="224"/>
      <c r="G151" s="224"/>
    </row>
    <row r="152" s="109" customFormat="1" customHeight="1" spans="1:7">
      <c r="A152" s="225">
        <v>2012604</v>
      </c>
      <c r="B152" s="225" t="s">
        <v>168</v>
      </c>
      <c r="C152" s="227">
        <v>0</v>
      </c>
      <c r="D152" s="227">
        <v>0</v>
      </c>
      <c r="E152" s="223">
        <v>11</v>
      </c>
      <c r="F152" s="224"/>
      <c r="G152" s="224">
        <v>-0.900900900900901</v>
      </c>
    </row>
    <row r="153" s="109" customFormat="1" customHeight="1" spans="1:7">
      <c r="A153" s="225">
        <v>2012699</v>
      </c>
      <c r="B153" s="225" t="s">
        <v>169</v>
      </c>
      <c r="C153" s="227">
        <v>112</v>
      </c>
      <c r="D153" s="227">
        <v>112</v>
      </c>
      <c r="E153" s="223">
        <v>123</v>
      </c>
      <c r="F153" s="224">
        <v>1.09821428571429</v>
      </c>
      <c r="G153" s="224">
        <v>0.118181818181818</v>
      </c>
    </row>
    <row r="154" s="109" customFormat="1" customHeight="1" spans="1:7">
      <c r="A154" s="225">
        <v>20128</v>
      </c>
      <c r="B154" s="226" t="s">
        <v>170</v>
      </c>
      <c r="C154" s="227">
        <v>87</v>
      </c>
      <c r="D154" s="223">
        <f>SUM(D155:D160)</f>
        <v>87</v>
      </c>
      <c r="E154" s="223">
        <f>SUM(E155:E160)</f>
        <v>117</v>
      </c>
      <c r="F154" s="224">
        <v>1.3448275862069</v>
      </c>
      <c r="G154" s="224">
        <v>-0.181818181818182</v>
      </c>
    </row>
    <row r="155" s="109" customFormat="1" customHeight="1" spans="1:7">
      <c r="A155" s="225">
        <v>2012801</v>
      </c>
      <c r="B155" s="225" t="s">
        <v>82</v>
      </c>
      <c r="C155" s="227">
        <v>86</v>
      </c>
      <c r="D155" s="227">
        <v>86</v>
      </c>
      <c r="E155" s="223">
        <v>99</v>
      </c>
      <c r="F155" s="224">
        <v>1.15116279069767</v>
      </c>
      <c r="G155" s="224">
        <v>0.151162790697674</v>
      </c>
    </row>
    <row r="156" s="109" customFormat="1" customHeight="1" spans="1:7">
      <c r="A156" s="225">
        <v>2012802</v>
      </c>
      <c r="B156" s="225" t="s">
        <v>83</v>
      </c>
      <c r="C156" s="227">
        <v>0</v>
      </c>
      <c r="D156" s="227">
        <v>0</v>
      </c>
      <c r="E156" s="223"/>
      <c r="F156" s="224"/>
      <c r="G156" s="224"/>
    </row>
    <row r="157" s="109" customFormat="1" customHeight="1" spans="1:7">
      <c r="A157" s="225">
        <v>2012803</v>
      </c>
      <c r="B157" s="225" t="s">
        <v>84</v>
      </c>
      <c r="C157" s="227">
        <v>0</v>
      </c>
      <c r="D157" s="227">
        <v>0</v>
      </c>
      <c r="E157" s="223"/>
      <c r="F157" s="224"/>
      <c r="G157" s="224"/>
    </row>
    <row r="158" s="109" customFormat="1" customHeight="1" spans="1:7">
      <c r="A158" s="225">
        <v>2012804</v>
      </c>
      <c r="B158" s="225" t="s">
        <v>96</v>
      </c>
      <c r="C158" s="227">
        <v>0</v>
      </c>
      <c r="D158" s="227">
        <v>0</v>
      </c>
      <c r="E158" s="223"/>
      <c r="F158" s="224"/>
      <c r="G158" s="224"/>
    </row>
    <row r="159" s="109" customFormat="1" customHeight="1" spans="1:7">
      <c r="A159" s="225">
        <v>2012850</v>
      </c>
      <c r="B159" s="225" t="s">
        <v>91</v>
      </c>
      <c r="C159" s="227">
        <v>0</v>
      </c>
      <c r="D159" s="227">
        <v>0</v>
      </c>
      <c r="E159" s="223"/>
      <c r="F159" s="224"/>
      <c r="G159" s="224"/>
    </row>
    <row r="160" s="109" customFormat="1" customHeight="1" spans="1:7">
      <c r="A160" s="225">
        <v>2012899</v>
      </c>
      <c r="B160" s="225" t="s">
        <v>171</v>
      </c>
      <c r="C160" s="227">
        <v>1</v>
      </c>
      <c r="D160" s="227">
        <v>1</v>
      </c>
      <c r="E160" s="223">
        <v>18</v>
      </c>
      <c r="F160" s="224">
        <v>18</v>
      </c>
      <c r="G160" s="224">
        <v>-0.684210526315789</v>
      </c>
    </row>
    <row r="161" s="109" customFormat="1" customHeight="1" spans="1:7">
      <c r="A161" s="225">
        <v>20129</v>
      </c>
      <c r="B161" s="226" t="s">
        <v>172</v>
      </c>
      <c r="C161" s="227">
        <v>736</v>
      </c>
      <c r="D161" s="223">
        <f>SUM(D162:D167)</f>
        <v>736</v>
      </c>
      <c r="E161" s="223">
        <f>SUM(E162:E167)</f>
        <v>1207</v>
      </c>
      <c r="F161" s="224">
        <v>1.63994565217391</v>
      </c>
      <c r="G161" s="224">
        <v>0.406759906759907</v>
      </c>
    </row>
    <row r="162" s="109" customFormat="1" customHeight="1" spans="1:7">
      <c r="A162" s="225">
        <v>2012901</v>
      </c>
      <c r="B162" s="225" t="s">
        <v>82</v>
      </c>
      <c r="C162" s="227">
        <v>359</v>
      </c>
      <c r="D162" s="227">
        <v>359</v>
      </c>
      <c r="E162" s="223">
        <v>418</v>
      </c>
      <c r="F162" s="224">
        <v>1.16434540389972</v>
      </c>
      <c r="G162" s="224">
        <v>-0.262786596119929</v>
      </c>
    </row>
    <row r="163" s="109" customFormat="1" customHeight="1" spans="1:7">
      <c r="A163" s="225">
        <v>2012902</v>
      </c>
      <c r="B163" s="225" t="s">
        <v>83</v>
      </c>
      <c r="C163" s="227">
        <v>259</v>
      </c>
      <c r="D163" s="227">
        <v>259</v>
      </c>
      <c r="E163" s="223">
        <v>263</v>
      </c>
      <c r="F163" s="224">
        <v>1.01544401544402</v>
      </c>
      <c r="G163" s="224">
        <v>25.3</v>
      </c>
    </row>
    <row r="164" s="109" customFormat="1" customHeight="1" spans="1:7">
      <c r="A164" s="225">
        <v>2012903</v>
      </c>
      <c r="B164" s="225" t="s">
        <v>84</v>
      </c>
      <c r="C164" s="227">
        <v>0</v>
      </c>
      <c r="D164" s="227">
        <v>0</v>
      </c>
      <c r="E164" s="223"/>
      <c r="F164" s="224"/>
      <c r="G164" s="224"/>
    </row>
    <row r="165" s="109" customFormat="1" customHeight="1" spans="1:7">
      <c r="A165" s="225">
        <v>2012906</v>
      </c>
      <c r="B165" s="225" t="s">
        <v>173</v>
      </c>
      <c r="C165" s="227">
        <v>31</v>
      </c>
      <c r="D165" s="227">
        <v>31</v>
      </c>
      <c r="E165" s="223">
        <v>31</v>
      </c>
      <c r="F165" s="224">
        <v>1</v>
      </c>
      <c r="G165" s="224">
        <v>-0.780141843971631</v>
      </c>
    </row>
    <row r="166" s="109" customFormat="1" customHeight="1" spans="1:7">
      <c r="A166" s="225">
        <v>2012950</v>
      </c>
      <c r="B166" s="225" t="s">
        <v>91</v>
      </c>
      <c r="C166" s="227">
        <v>7</v>
      </c>
      <c r="D166" s="227">
        <v>7</v>
      </c>
      <c r="E166" s="223">
        <v>7</v>
      </c>
      <c r="F166" s="224">
        <v>1</v>
      </c>
      <c r="G166" s="224"/>
    </row>
    <row r="167" s="109" customFormat="1" customHeight="1" spans="1:7">
      <c r="A167" s="225">
        <v>2012999</v>
      </c>
      <c r="B167" s="225" t="s">
        <v>174</v>
      </c>
      <c r="C167" s="227">
        <v>80</v>
      </c>
      <c r="D167" s="227">
        <v>80</v>
      </c>
      <c r="E167" s="223">
        <v>488</v>
      </c>
      <c r="F167" s="224">
        <v>6.1</v>
      </c>
      <c r="G167" s="224">
        <v>2.48571428571429</v>
      </c>
    </row>
    <row r="168" s="109" customFormat="1" customHeight="1" spans="1:7">
      <c r="A168" s="225">
        <v>20131</v>
      </c>
      <c r="B168" s="226" t="s">
        <v>175</v>
      </c>
      <c r="C168" s="227">
        <v>3989</v>
      </c>
      <c r="D168" s="223">
        <f>SUM(D169:D174)</f>
        <v>3989</v>
      </c>
      <c r="E168" s="223">
        <f>SUM(E169:E174)</f>
        <v>3774</v>
      </c>
      <c r="F168" s="224">
        <v>0.94610177989471</v>
      </c>
      <c r="G168" s="224">
        <v>0.0169765561843169</v>
      </c>
    </row>
    <row r="169" s="109" customFormat="1" customHeight="1" spans="1:7">
      <c r="A169" s="225">
        <v>2013101</v>
      </c>
      <c r="B169" s="225" t="s">
        <v>82</v>
      </c>
      <c r="C169" s="227">
        <v>1879</v>
      </c>
      <c r="D169" s="227">
        <v>1879</v>
      </c>
      <c r="E169" s="223">
        <v>1377</v>
      </c>
      <c r="F169" s="224">
        <v>0.732836615220862</v>
      </c>
      <c r="G169" s="224">
        <v>-0.237119113573407</v>
      </c>
    </row>
    <row r="170" s="109" customFormat="1" customHeight="1" spans="1:7">
      <c r="A170" s="225">
        <v>2013102</v>
      </c>
      <c r="B170" s="225" t="s">
        <v>83</v>
      </c>
      <c r="C170" s="227">
        <v>0</v>
      </c>
      <c r="D170" s="227">
        <v>0</v>
      </c>
      <c r="E170" s="223">
        <v>2</v>
      </c>
      <c r="F170" s="224"/>
      <c r="G170" s="224"/>
    </row>
    <row r="171" s="109" customFormat="1" customHeight="1" spans="1:7">
      <c r="A171" s="225">
        <v>2013103</v>
      </c>
      <c r="B171" s="225" t="s">
        <v>84</v>
      </c>
      <c r="C171" s="227">
        <v>0</v>
      </c>
      <c r="D171" s="227">
        <v>0</v>
      </c>
      <c r="E171" s="223"/>
      <c r="F171" s="224"/>
      <c r="G171" s="224"/>
    </row>
    <row r="172" s="109" customFormat="1" customHeight="1" spans="1:7">
      <c r="A172" s="225">
        <v>2013105</v>
      </c>
      <c r="B172" s="225" t="s">
        <v>176</v>
      </c>
      <c r="C172" s="227">
        <v>0</v>
      </c>
      <c r="D172" s="227">
        <v>0</v>
      </c>
      <c r="E172" s="223"/>
      <c r="F172" s="224"/>
      <c r="G172" s="224"/>
    </row>
    <row r="173" s="109" customFormat="1" customHeight="1" spans="1:7">
      <c r="A173" s="225">
        <v>2013150</v>
      </c>
      <c r="B173" s="225" t="s">
        <v>91</v>
      </c>
      <c r="C173" s="227">
        <v>1129</v>
      </c>
      <c r="D173" s="227">
        <v>1129</v>
      </c>
      <c r="E173" s="223">
        <v>1242</v>
      </c>
      <c r="F173" s="224">
        <v>1.10008857395926</v>
      </c>
      <c r="G173" s="224">
        <v>0.610894941634241</v>
      </c>
    </row>
    <row r="174" s="109" customFormat="1" customHeight="1" spans="1:7">
      <c r="A174" s="225">
        <v>2013199</v>
      </c>
      <c r="B174" s="225" t="s">
        <v>177</v>
      </c>
      <c r="C174" s="227">
        <v>981</v>
      </c>
      <c r="D174" s="227">
        <v>981</v>
      </c>
      <c r="E174" s="223">
        <v>1153</v>
      </c>
      <c r="F174" s="224">
        <v>1.17533129459735</v>
      </c>
      <c r="G174" s="224">
        <v>0.0158590308370044</v>
      </c>
    </row>
    <row r="175" s="109" customFormat="1" customHeight="1" spans="1:7">
      <c r="A175" s="225">
        <v>20132</v>
      </c>
      <c r="B175" s="226" t="s">
        <v>178</v>
      </c>
      <c r="C175" s="227">
        <v>1234</v>
      </c>
      <c r="D175" s="223">
        <f>SUM(D176:D181)</f>
        <v>1234</v>
      </c>
      <c r="E175" s="223">
        <f>SUM(E176:E181)</f>
        <v>1831</v>
      </c>
      <c r="F175" s="224">
        <v>1.4837925445705</v>
      </c>
      <c r="G175" s="224">
        <v>-0.0255455029270889</v>
      </c>
    </row>
    <row r="176" s="109" customFormat="1" customHeight="1" spans="1:7">
      <c r="A176" s="225">
        <v>2013201</v>
      </c>
      <c r="B176" s="225" t="s">
        <v>82</v>
      </c>
      <c r="C176" s="227">
        <v>621</v>
      </c>
      <c r="D176" s="227">
        <v>621</v>
      </c>
      <c r="E176" s="223">
        <v>875</v>
      </c>
      <c r="F176" s="224">
        <v>1.40901771336554</v>
      </c>
      <c r="G176" s="224">
        <v>0.155878467635403</v>
      </c>
    </row>
    <row r="177" s="109" customFormat="1" customHeight="1" spans="1:7">
      <c r="A177" s="225">
        <v>2013202</v>
      </c>
      <c r="B177" s="225" t="s">
        <v>83</v>
      </c>
      <c r="C177" s="227">
        <v>0</v>
      </c>
      <c r="D177" s="227">
        <v>0</v>
      </c>
      <c r="E177" s="223">
        <v>10</v>
      </c>
      <c r="F177" s="224"/>
      <c r="G177" s="224"/>
    </row>
    <row r="178" s="109" customFormat="1" customHeight="1" spans="1:7">
      <c r="A178" s="225">
        <v>2013203</v>
      </c>
      <c r="B178" s="225" t="s">
        <v>84</v>
      </c>
      <c r="C178" s="227">
        <v>0</v>
      </c>
      <c r="D178" s="227">
        <v>0</v>
      </c>
      <c r="E178" s="223"/>
      <c r="F178" s="224"/>
      <c r="G178" s="224"/>
    </row>
    <row r="179" s="109" customFormat="1" customHeight="1" spans="1:7">
      <c r="A179" s="225">
        <v>2013204</v>
      </c>
      <c r="B179" s="225" t="s">
        <v>179</v>
      </c>
      <c r="C179" s="227">
        <v>0</v>
      </c>
      <c r="D179" s="227">
        <v>0</v>
      </c>
      <c r="E179" s="223">
        <v>4</v>
      </c>
      <c r="F179" s="224"/>
      <c r="G179" s="224">
        <v>1</v>
      </c>
    </row>
    <row r="180" s="109" customFormat="1" customHeight="1" spans="1:7">
      <c r="A180" s="225">
        <v>2013250</v>
      </c>
      <c r="B180" s="225" t="s">
        <v>91</v>
      </c>
      <c r="C180" s="227">
        <v>298</v>
      </c>
      <c r="D180" s="227">
        <v>298</v>
      </c>
      <c r="E180" s="223">
        <v>327</v>
      </c>
      <c r="F180" s="224">
        <v>1.09731543624161</v>
      </c>
      <c r="G180" s="224">
        <v>0.025078369905956</v>
      </c>
    </row>
    <row r="181" s="109" customFormat="1" customHeight="1" spans="1:7">
      <c r="A181" s="225">
        <v>2013299</v>
      </c>
      <c r="B181" s="225" t="s">
        <v>180</v>
      </c>
      <c r="C181" s="227">
        <v>315</v>
      </c>
      <c r="D181" s="227">
        <v>315</v>
      </c>
      <c r="E181" s="223">
        <v>615</v>
      </c>
      <c r="F181" s="224">
        <v>1.95238095238095</v>
      </c>
      <c r="G181" s="224">
        <v>-0.232209737827715</v>
      </c>
    </row>
    <row r="182" s="109" customFormat="1" customHeight="1" spans="1:7">
      <c r="A182" s="225">
        <v>20133</v>
      </c>
      <c r="B182" s="226" t="s">
        <v>181</v>
      </c>
      <c r="C182" s="227">
        <v>561</v>
      </c>
      <c r="D182" s="223">
        <f>SUM(D183:D188)</f>
        <v>561</v>
      </c>
      <c r="E182" s="223">
        <f>SUM(E183:E188)</f>
        <v>898</v>
      </c>
      <c r="F182" s="224">
        <v>1.60071301247772</v>
      </c>
      <c r="G182" s="224">
        <v>0.0832328106151989</v>
      </c>
    </row>
    <row r="183" s="109" customFormat="1" customHeight="1" spans="1:7">
      <c r="A183" s="225">
        <v>2013301</v>
      </c>
      <c r="B183" s="225" t="s">
        <v>82</v>
      </c>
      <c r="C183" s="227">
        <v>222</v>
      </c>
      <c r="D183" s="227">
        <v>222</v>
      </c>
      <c r="E183" s="223">
        <v>366</v>
      </c>
      <c r="F183" s="224">
        <v>1.64864864864865</v>
      </c>
      <c r="G183" s="224">
        <v>0.158227848101266</v>
      </c>
    </row>
    <row r="184" s="109" customFormat="1" customHeight="1" spans="1:7">
      <c r="A184" s="225">
        <v>2013302</v>
      </c>
      <c r="B184" s="225" t="s">
        <v>83</v>
      </c>
      <c r="C184" s="227">
        <v>0</v>
      </c>
      <c r="D184" s="227">
        <v>0</v>
      </c>
      <c r="E184" s="223"/>
      <c r="F184" s="224"/>
      <c r="G184" s="224"/>
    </row>
    <row r="185" s="109" customFormat="1" customHeight="1" spans="1:7">
      <c r="A185" s="225">
        <v>2013303</v>
      </c>
      <c r="B185" s="225" t="s">
        <v>84</v>
      </c>
      <c r="C185" s="227">
        <v>0</v>
      </c>
      <c r="D185" s="227">
        <v>0</v>
      </c>
      <c r="E185" s="223"/>
      <c r="F185" s="224"/>
      <c r="G185" s="224"/>
    </row>
    <row r="186" s="109" customFormat="1" customHeight="1" spans="1:7">
      <c r="A186" s="225">
        <v>2013304</v>
      </c>
      <c r="B186" s="225" t="s">
        <v>182</v>
      </c>
      <c r="C186" s="227">
        <v>0</v>
      </c>
      <c r="D186" s="227">
        <v>0</v>
      </c>
      <c r="E186" s="223"/>
      <c r="F186" s="224"/>
      <c r="G186" s="224"/>
    </row>
    <row r="187" s="109" customFormat="1" customHeight="1" spans="1:7">
      <c r="A187" s="225">
        <v>2013350</v>
      </c>
      <c r="B187" s="225" t="s">
        <v>91</v>
      </c>
      <c r="C187" s="227">
        <v>0</v>
      </c>
      <c r="D187" s="227">
        <v>0</v>
      </c>
      <c r="E187" s="223">
        <v>8</v>
      </c>
      <c r="F187" s="224"/>
      <c r="G187" s="224">
        <v>-0.724137931034483</v>
      </c>
    </row>
    <row r="188" s="109" customFormat="1" customHeight="1" spans="1:7">
      <c r="A188" s="225">
        <v>2013399</v>
      </c>
      <c r="B188" s="225" t="s">
        <v>183</v>
      </c>
      <c r="C188" s="227">
        <v>339</v>
      </c>
      <c r="D188" s="227">
        <v>339</v>
      </c>
      <c r="E188" s="223">
        <v>524</v>
      </c>
      <c r="F188" s="224">
        <v>1.54572271386431</v>
      </c>
      <c r="G188" s="224">
        <v>0.0826446280991735</v>
      </c>
    </row>
    <row r="189" s="109" customFormat="1" customHeight="1" spans="1:7">
      <c r="A189" s="225">
        <v>20134</v>
      </c>
      <c r="B189" s="226" t="s">
        <v>184</v>
      </c>
      <c r="C189" s="227">
        <v>356</v>
      </c>
      <c r="D189" s="223">
        <f>SUM(D190:D196)</f>
        <v>356</v>
      </c>
      <c r="E189" s="223">
        <f>SUM(E190:E196)</f>
        <v>623</v>
      </c>
      <c r="F189" s="224">
        <v>1.75</v>
      </c>
      <c r="G189" s="224">
        <v>-0.0111111111111111</v>
      </c>
    </row>
    <row r="190" s="109" customFormat="1" customHeight="1" spans="1:7">
      <c r="A190" s="225">
        <v>2013401</v>
      </c>
      <c r="B190" s="225" t="s">
        <v>82</v>
      </c>
      <c r="C190" s="227">
        <v>216</v>
      </c>
      <c r="D190" s="227">
        <v>216</v>
      </c>
      <c r="E190" s="223">
        <v>275</v>
      </c>
      <c r="F190" s="224">
        <v>1.27314814814815</v>
      </c>
      <c r="G190" s="224">
        <v>0.580459770114943</v>
      </c>
    </row>
    <row r="191" s="109" customFormat="1" customHeight="1" spans="1:7">
      <c r="A191" s="225">
        <v>2013402</v>
      </c>
      <c r="B191" s="225" t="s">
        <v>83</v>
      </c>
      <c r="C191" s="227">
        <v>0</v>
      </c>
      <c r="D191" s="227">
        <v>0</v>
      </c>
      <c r="E191" s="223">
        <v>12</v>
      </c>
      <c r="F191" s="224"/>
      <c r="G191" s="224"/>
    </row>
    <row r="192" s="109" customFormat="1" customHeight="1" spans="1:7">
      <c r="A192" s="225">
        <v>2013403</v>
      </c>
      <c r="B192" s="225" t="s">
        <v>84</v>
      </c>
      <c r="C192" s="227">
        <v>0</v>
      </c>
      <c r="D192" s="227">
        <v>0</v>
      </c>
      <c r="E192" s="223"/>
      <c r="F192" s="224"/>
      <c r="G192" s="224"/>
    </row>
    <row r="193" s="109" customFormat="1" customHeight="1" spans="1:7">
      <c r="A193" s="225">
        <v>2013404</v>
      </c>
      <c r="B193" s="225" t="s">
        <v>185</v>
      </c>
      <c r="C193" s="227">
        <v>33</v>
      </c>
      <c r="D193" s="227">
        <v>33</v>
      </c>
      <c r="E193" s="223">
        <v>22</v>
      </c>
      <c r="F193" s="224">
        <v>0.666666666666667</v>
      </c>
      <c r="G193" s="224">
        <v>-0.521739130434783</v>
      </c>
    </row>
    <row r="194" s="109" customFormat="1" customHeight="1" spans="1:7">
      <c r="A194" s="225">
        <v>2013405</v>
      </c>
      <c r="B194" s="225" t="s">
        <v>186</v>
      </c>
      <c r="C194" s="227">
        <v>11</v>
      </c>
      <c r="D194" s="227">
        <v>11</v>
      </c>
      <c r="E194" s="223">
        <v>7</v>
      </c>
      <c r="F194" s="224">
        <v>0.636363636363636</v>
      </c>
      <c r="G194" s="224">
        <v>-0.865384615384615</v>
      </c>
    </row>
    <row r="195" s="109" customFormat="1" customHeight="1" spans="1:7">
      <c r="A195" s="225">
        <v>2013450</v>
      </c>
      <c r="B195" s="225" t="s">
        <v>91</v>
      </c>
      <c r="C195" s="227">
        <v>0</v>
      </c>
      <c r="D195" s="227">
        <v>0</v>
      </c>
      <c r="E195" s="223"/>
      <c r="F195" s="224"/>
      <c r="G195" s="224"/>
    </row>
    <row r="196" s="109" customFormat="1" customHeight="1" spans="1:7">
      <c r="A196" s="225">
        <v>2013499</v>
      </c>
      <c r="B196" s="225" t="s">
        <v>187</v>
      </c>
      <c r="C196" s="227">
        <v>96</v>
      </c>
      <c r="D196" s="227">
        <v>96</v>
      </c>
      <c r="E196" s="223">
        <v>307</v>
      </c>
      <c r="F196" s="224">
        <v>3.19791666666667</v>
      </c>
      <c r="G196" s="224">
        <v>-0.142458100558659</v>
      </c>
    </row>
    <row r="197" s="109" customFormat="1" customHeight="1" spans="1:7">
      <c r="A197" s="225">
        <v>20135</v>
      </c>
      <c r="B197" s="226" t="s">
        <v>188</v>
      </c>
      <c r="C197" s="227">
        <v>0</v>
      </c>
      <c r="D197" s="223">
        <f>SUM(D198:D202)</f>
        <v>0</v>
      </c>
      <c r="E197" s="223">
        <f>SUM(E198:E202)</f>
        <v>0</v>
      </c>
      <c r="F197" s="224"/>
      <c r="G197" s="224">
        <v>-1</v>
      </c>
    </row>
    <row r="198" s="109" customFormat="1" customHeight="1" spans="1:7">
      <c r="A198" s="225">
        <v>2013501</v>
      </c>
      <c r="B198" s="225" t="s">
        <v>82</v>
      </c>
      <c r="C198" s="227">
        <v>0</v>
      </c>
      <c r="D198" s="223"/>
      <c r="E198" s="223"/>
      <c r="F198" s="224"/>
      <c r="G198" s="224">
        <v>-1</v>
      </c>
    </row>
    <row r="199" s="109" customFormat="1" customHeight="1" spans="1:7">
      <c r="A199" s="225">
        <v>2013502</v>
      </c>
      <c r="B199" s="225" t="s">
        <v>83</v>
      </c>
      <c r="C199" s="227">
        <v>0</v>
      </c>
      <c r="D199" s="223"/>
      <c r="E199" s="223"/>
      <c r="F199" s="224"/>
      <c r="G199" s="224"/>
    </row>
    <row r="200" s="109" customFormat="1" customHeight="1" spans="1:7">
      <c r="A200" s="225">
        <v>2013503</v>
      </c>
      <c r="B200" s="225" t="s">
        <v>84</v>
      </c>
      <c r="C200" s="227">
        <v>0</v>
      </c>
      <c r="D200" s="223"/>
      <c r="E200" s="223"/>
      <c r="F200" s="224"/>
      <c r="G200" s="224"/>
    </row>
    <row r="201" s="109" customFormat="1" customHeight="1" spans="1:7">
      <c r="A201" s="225">
        <v>2013550</v>
      </c>
      <c r="B201" s="225" t="s">
        <v>91</v>
      </c>
      <c r="C201" s="227">
        <v>0</v>
      </c>
      <c r="D201" s="223"/>
      <c r="E201" s="223"/>
      <c r="F201" s="224"/>
      <c r="G201" s="224"/>
    </row>
    <row r="202" s="109" customFormat="1" customHeight="1" spans="1:7">
      <c r="A202" s="225">
        <v>2013599</v>
      </c>
      <c r="B202" s="225" t="s">
        <v>189</v>
      </c>
      <c r="C202" s="227">
        <v>0</v>
      </c>
      <c r="D202" s="223"/>
      <c r="E202" s="223"/>
      <c r="F202" s="224"/>
      <c r="G202" s="224"/>
    </row>
    <row r="203" s="109" customFormat="1" customHeight="1" spans="1:7">
      <c r="A203" s="225">
        <v>20136</v>
      </c>
      <c r="B203" s="226" t="s">
        <v>190</v>
      </c>
      <c r="C203" s="227">
        <v>0</v>
      </c>
      <c r="D203" s="223">
        <f>SUM(D204:D208)</f>
        <v>0</v>
      </c>
      <c r="E203" s="223">
        <f>SUM(E204:E208)</f>
        <v>258</v>
      </c>
      <c r="F203" s="224"/>
      <c r="G203" s="224">
        <v>0.482758620689655</v>
      </c>
    </row>
    <row r="204" s="109" customFormat="1" customHeight="1" spans="1:7">
      <c r="A204" s="225">
        <v>2013601</v>
      </c>
      <c r="B204" s="225" t="s">
        <v>82</v>
      </c>
      <c r="C204" s="227">
        <v>0</v>
      </c>
      <c r="D204" s="227">
        <v>0</v>
      </c>
      <c r="E204" s="223">
        <v>233</v>
      </c>
      <c r="F204" s="224"/>
      <c r="G204" s="224">
        <v>0.395209580838323</v>
      </c>
    </row>
    <row r="205" s="109" customFormat="1" customHeight="1" spans="1:7">
      <c r="A205" s="225">
        <v>2013602</v>
      </c>
      <c r="B205" s="225" t="s">
        <v>83</v>
      </c>
      <c r="C205" s="227">
        <v>0</v>
      </c>
      <c r="D205" s="227">
        <v>0</v>
      </c>
      <c r="E205" s="223">
        <v>25</v>
      </c>
      <c r="F205" s="224"/>
      <c r="G205" s="224">
        <v>11.5</v>
      </c>
    </row>
    <row r="206" s="109" customFormat="1" customHeight="1" spans="1:7">
      <c r="A206" s="225">
        <v>2013603</v>
      </c>
      <c r="B206" s="225" t="s">
        <v>84</v>
      </c>
      <c r="C206" s="227">
        <v>0</v>
      </c>
      <c r="D206" s="227">
        <v>0</v>
      </c>
      <c r="E206" s="223"/>
      <c r="F206" s="224"/>
      <c r="G206" s="224"/>
    </row>
    <row r="207" s="109" customFormat="1" customHeight="1" spans="1:7">
      <c r="A207" s="225">
        <v>2013650</v>
      </c>
      <c r="B207" s="225" t="s">
        <v>91</v>
      </c>
      <c r="C207" s="227">
        <v>0</v>
      </c>
      <c r="D207" s="227">
        <v>0</v>
      </c>
      <c r="E207" s="223"/>
      <c r="F207" s="224"/>
      <c r="G207" s="224"/>
    </row>
    <row r="208" s="109" customFormat="1" customHeight="1" spans="1:7">
      <c r="A208" s="225">
        <v>2013699</v>
      </c>
      <c r="B208" s="225" t="s">
        <v>191</v>
      </c>
      <c r="C208" s="227">
        <v>0</v>
      </c>
      <c r="D208" s="227">
        <v>0</v>
      </c>
      <c r="E208" s="223"/>
      <c r="F208" s="224"/>
      <c r="G208" s="224">
        <v>-1</v>
      </c>
    </row>
    <row r="209" s="109" customFormat="1" customHeight="1" spans="1:7">
      <c r="A209" s="225">
        <v>20137</v>
      </c>
      <c r="B209" s="226" t="s">
        <v>192</v>
      </c>
      <c r="C209" s="227">
        <v>189</v>
      </c>
      <c r="D209" s="223">
        <f>SUM(D210:D215)</f>
        <v>189</v>
      </c>
      <c r="E209" s="223">
        <f>SUM(E210:E215)</f>
        <v>319</v>
      </c>
      <c r="F209" s="224">
        <v>1.68783068783069</v>
      </c>
      <c r="G209" s="224">
        <v>0.80225988700565</v>
      </c>
    </row>
    <row r="210" s="109" customFormat="1" customHeight="1" spans="1:7">
      <c r="A210" s="225">
        <v>2013701</v>
      </c>
      <c r="B210" s="225" t="s">
        <v>82</v>
      </c>
      <c r="C210" s="227">
        <v>107</v>
      </c>
      <c r="D210" s="227">
        <v>107</v>
      </c>
      <c r="E210" s="223">
        <v>137</v>
      </c>
      <c r="F210" s="224">
        <v>1.2803738317757</v>
      </c>
      <c r="G210" s="224">
        <v>2.60526315789474</v>
      </c>
    </row>
    <row r="211" s="109" customFormat="1" customHeight="1" spans="1:7">
      <c r="A211" s="225">
        <v>2013702</v>
      </c>
      <c r="B211" s="225" t="s">
        <v>83</v>
      </c>
      <c r="C211" s="227">
        <v>0</v>
      </c>
      <c r="D211" s="227">
        <v>0</v>
      </c>
      <c r="E211" s="223"/>
      <c r="F211" s="224"/>
      <c r="G211" s="224"/>
    </row>
    <row r="212" s="109" customFormat="1" customHeight="1" spans="1:7">
      <c r="A212" s="225">
        <v>2013703</v>
      </c>
      <c r="B212" s="225" t="s">
        <v>84</v>
      </c>
      <c r="C212" s="227">
        <v>0</v>
      </c>
      <c r="D212" s="227">
        <v>0</v>
      </c>
      <c r="E212" s="223"/>
      <c r="F212" s="224"/>
      <c r="G212" s="224"/>
    </row>
    <row r="213" s="109" customFormat="1" customHeight="1" spans="1:7">
      <c r="A213" s="225">
        <v>2013704</v>
      </c>
      <c r="B213" s="225" t="s">
        <v>193</v>
      </c>
      <c r="C213" s="227">
        <v>0</v>
      </c>
      <c r="D213" s="227">
        <v>0</v>
      </c>
      <c r="E213" s="223">
        <v>44</v>
      </c>
      <c r="F213" s="224"/>
      <c r="G213" s="224"/>
    </row>
    <row r="214" s="109" customFormat="1" customHeight="1" spans="1:7">
      <c r="A214" s="225">
        <v>2013750</v>
      </c>
      <c r="B214" s="225" t="s">
        <v>91</v>
      </c>
      <c r="C214" s="227">
        <v>0</v>
      </c>
      <c r="D214" s="227">
        <v>0</v>
      </c>
      <c r="E214" s="223"/>
      <c r="F214" s="224"/>
      <c r="G214" s="224"/>
    </row>
    <row r="215" s="109" customFormat="1" customHeight="1" spans="1:7">
      <c r="A215" s="225">
        <v>2013799</v>
      </c>
      <c r="B215" s="225" t="s">
        <v>194</v>
      </c>
      <c r="C215" s="227">
        <v>82</v>
      </c>
      <c r="D215" s="227">
        <v>82</v>
      </c>
      <c r="E215" s="223">
        <v>138</v>
      </c>
      <c r="F215" s="224">
        <v>1.68292682926829</v>
      </c>
      <c r="G215" s="224">
        <v>-0.0071942446043165</v>
      </c>
    </row>
    <row r="216" s="109" customFormat="1" customHeight="1" spans="1:7">
      <c r="A216" s="225">
        <v>20138</v>
      </c>
      <c r="B216" s="226" t="s">
        <v>195</v>
      </c>
      <c r="C216" s="227">
        <v>2719</v>
      </c>
      <c r="D216" s="223">
        <f>SUM(D217:D230)</f>
        <v>2719</v>
      </c>
      <c r="E216" s="223">
        <f>SUM(E217:E230)</f>
        <v>5282</v>
      </c>
      <c r="F216" s="224">
        <v>1.94262596542847</v>
      </c>
      <c r="G216" s="224">
        <v>0.0246362754607177</v>
      </c>
    </row>
    <row r="217" s="109" customFormat="1" customHeight="1" spans="1:7">
      <c r="A217" s="225">
        <v>2013801</v>
      </c>
      <c r="B217" s="225" t="s">
        <v>82</v>
      </c>
      <c r="C217" s="227">
        <v>2058</v>
      </c>
      <c r="D217" s="227">
        <v>2058</v>
      </c>
      <c r="E217" s="223">
        <v>2441</v>
      </c>
      <c r="F217" s="224">
        <v>1.18610301263362</v>
      </c>
      <c r="G217" s="224">
        <v>0.0256302521008402</v>
      </c>
    </row>
    <row r="218" s="109" customFormat="1" customHeight="1" spans="1:7">
      <c r="A218" s="225">
        <v>2013802</v>
      </c>
      <c r="B218" s="225" t="s">
        <v>83</v>
      </c>
      <c r="C218" s="227">
        <v>0</v>
      </c>
      <c r="D218" s="227">
        <v>0</v>
      </c>
      <c r="E218" s="223"/>
      <c r="F218" s="224"/>
      <c r="G218" s="224"/>
    </row>
    <row r="219" s="109" customFormat="1" customHeight="1" spans="1:7">
      <c r="A219" s="225">
        <v>2013803</v>
      </c>
      <c r="B219" s="225" t="s">
        <v>84</v>
      </c>
      <c r="C219" s="227">
        <v>0</v>
      </c>
      <c r="D219" s="227">
        <v>0</v>
      </c>
      <c r="E219" s="223"/>
      <c r="F219" s="224"/>
      <c r="G219" s="224"/>
    </row>
    <row r="220" s="109" customFormat="1" customHeight="1" spans="1:7">
      <c r="A220" s="225">
        <v>2013804</v>
      </c>
      <c r="B220" s="225" t="s">
        <v>196</v>
      </c>
      <c r="C220" s="227">
        <v>0</v>
      </c>
      <c r="D220" s="227">
        <v>0</v>
      </c>
      <c r="E220" s="223"/>
      <c r="F220" s="224"/>
      <c r="G220" s="224"/>
    </row>
    <row r="221" s="109" customFormat="1" customHeight="1" spans="1:7">
      <c r="A221" s="225">
        <v>2013805</v>
      </c>
      <c r="B221" s="225" t="s">
        <v>197</v>
      </c>
      <c r="C221" s="227">
        <v>4</v>
      </c>
      <c r="D221" s="227">
        <v>4</v>
      </c>
      <c r="E221" s="223">
        <v>6</v>
      </c>
      <c r="F221" s="224">
        <v>1.5</v>
      </c>
      <c r="G221" s="224">
        <v>-0.5</v>
      </c>
    </row>
    <row r="222" s="109" customFormat="1" customHeight="1" spans="1:7">
      <c r="A222" s="225">
        <v>2013808</v>
      </c>
      <c r="B222" s="225" t="s">
        <v>122</v>
      </c>
      <c r="C222" s="227">
        <v>0</v>
      </c>
      <c r="D222" s="227">
        <v>0</v>
      </c>
      <c r="E222" s="223"/>
      <c r="F222" s="224"/>
      <c r="G222" s="224"/>
    </row>
    <row r="223" s="109" customFormat="1" customHeight="1" spans="1:7">
      <c r="A223" s="225">
        <v>2013810</v>
      </c>
      <c r="B223" s="225" t="s">
        <v>198</v>
      </c>
      <c r="C223" s="227">
        <v>0</v>
      </c>
      <c r="D223" s="227">
        <v>0</v>
      </c>
      <c r="E223" s="223"/>
      <c r="F223" s="224"/>
      <c r="G223" s="224"/>
    </row>
    <row r="224" s="109" customFormat="1" customHeight="1" spans="1:7">
      <c r="A224" s="225">
        <v>2013812</v>
      </c>
      <c r="B224" s="225" t="s">
        <v>199</v>
      </c>
      <c r="C224" s="227">
        <v>24</v>
      </c>
      <c r="D224" s="227">
        <v>24</v>
      </c>
      <c r="E224" s="223">
        <v>34</v>
      </c>
      <c r="F224" s="224">
        <v>1.41666666666667</v>
      </c>
      <c r="G224" s="224">
        <v>0.789473684210526</v>
      </c>
    </row>
    <row r="225" s="109" customFormat="1" customHeight="1" spans="1:7">
      <c r="A225" s="225">
        <v>2013813</v>
      </c>
      <c r="B225" s="225" t="s">
        <v>200</v>
      </c>
      <c r="C225" s="227">
        <v>0</v>
      </c>
      <c r="D225" s="227">
        <v>0</v>
      </c>
      <c r="E225" s="223"/>
      <c r="F225" s="224"/>
      <c r="G225" s="224"/>
    </row>
    <row r="226" s="109" customFormat="1" customHeight="1" spans="1:7">
      <c r="A226" s="225">
        <v>2013814</v>
      </c>
      <c r="B226" s="225" t="s">
        <v>201</v>
      </c>
      <c r="C226" s="227">
        <v>0</v>
      </c>
      <c r="D226" s="227">
        <v>0</v>
      </c>
      <c r="E226" s="223"/>
      <c r="F226" s="224"/>
      <c r="G226" s="224"/>
    </row>
    <row r="227" s="109" customFormat="1" customHeight="1" spans="1:7">
      <c r="A227" s="225">
        <v>2013815</v>
      </c>
      <c r="B227" s="225" t="s">
        <v>202</v>
      </c>
      <c r="C227" s="227">
        <v>61</v>
      </c>
      <c r="D227" s="227">
        <v>61</v>
      </c>
      <c r="E227" s="223">
        <v>29</v>
      </c>
      <c r="F227" s="224">
        <v>0.475409836065574</v>
      </c>
      <c r="G227" s="224"/>
    </row>
    <row r="228" s="109" customFormat="1" customHeight="1" spans="1:7">
      <c r="A228" s="225">
        <v>2013816</v>
      </c>
      <c r="B228" s="225" t="s">
        <v>203</v>
      </c>
      <c r="C228" s="227">
        <v>15</v>
      </c>
      <c r="D228" s="227">
        <v>15</v>
      </c>
      <c r="E228" s="223">
        <v>35</v>
      </c>
      <c r="F228" s="224">
        <v>2.33333333333333</v>
      </c>
      <c r="G228" s="224">
        <v>-0.763513513513513</v>
      </c>
    </row>
    <row r="229" s="109" customFormat="1" customHeight="1" spans="1:7">
      <c r="A229" s="225">
        <v>2013850</v>
      </c>
      <c r="B229" s="225" t="s">
        <v>91</v>
      </c>
      <c r="C229" s="227">
        <v>443</v>
      </c>
      <c r="D229" s="227">
        <v>443</v>
      </c>
      <c r="E229" s="223">
        <v>1746</v>
      </c>
      <c r="F229" s="224">
        <v>3.94130925507901</v>
      </c>
      <c r="G229" s="224">
        <v>0.427636958299264</v>
      </c>
    </row>
    <row r="230" s="109" customFormat="1" customHeight="1" spans="1:7">
      <c r="A230" s="225">
        <v>2013899</v>
      </c>
      <c r="B230" s="225" t="s">
        <v>204</v>
      </c>
      <c r="C230" s="227">
        <v>114</v>
      </c>
      <c r="D230" s="227">
        <v>114</v>
      </c>
      <c r="E230" s="223">
        <v>991</v>
      </c>
      <c r="F230" s="224">
        <v>8.69298245614035</v>
      </c>
      <c r="G230" s="224">
        <v>-0.278222869628551</v>
      </c>
    </row>
    <row r="231" s="109" customFormat="1" customHeight="1" spans="1:7">
      <c r="A231" s="225">
        <v>20139</v>
      </c>
      <c r="B231" s="226" t="s">
        <v>205</v>
      </c>
      <c r="C231" s="227"/>
      <c r="D231" s="223">
        <f>SUM(D232:D237)</f>
        <v>0</v>
      </c>
      <c r="E231" s="223">
        <f>SUM(E232:E237)</f>
        <v>20</v>
      </c>
      <c r="F231" s="224"/>
      <c r="G231" s="224"/>
    </row>
    <row r="232" s="109" customFormat="1" customHeight="1" spans="1:7">
      <c r="A232" s="225">
        <v>2013901</v>
      </c>
      <c r="B232" s="225" t="s">
        <v>82</v>
      </c>
      <c r="C232" s="227"/>
      <c r="D232" s="223"/>
      <c r="E232" s="223"/>
      <c r="F232" s="224"/>
      <c r="G232" s="224"/>
    </row>
    <row r="233" s="109" customFormat="1" customHeight="1" spans="1:7">
      <c r="A233" s="225">
        <v>2013902</v>
      </c>
      <c r="B233" s="225" t="s">
        <v>83</v>
      </c>
      <c r="C233" s="227"/>
      <c r="D233" s="223"/>
      <c r="E233" s="223"/>
      <c r="F233" s="224"/>
      <c r="G233" s="224"/>
    </row>
    <row r="234" s="109" customFormat="1" customHeight="1" spans="1:7">
      <c r="A234" s="225">
        <v>2013903</v>
      </c>
      <c r="B234" s="225" t="s">
        <v>84</v>
      </c>
      <c r="C234" s="227"/>
      <c r="D234" s="223"/>
      <c r="E234" s="223"/>
      <c r="F234" s="224"/>
      <c r="G234" s="224"/>
    </row>
    <row r="235" s="109" customFormat="1" customHeight="1" spans="1:7">
      <c r="A235" s="225">
        <v>2013904</v>
      </c>
      <c r="B235" s="225" t="s">
        <v>176</v>
      </c>
      <c r="C235" s="227"/>
      <c r="D235" s="223"/>
      <c r="E235" s="223"/>
      <c r="F235" s="224"/>
      <c r="G235" s="224"/>
    </row>
    <row r="236" s="109" customFormat="1" customHeight="1" spans="1:7">
      <c r="A236" s="225">
        <v>2013950</v>
      </c>
      <c r="B236" s="225" t="s">
        <v>91</v>
      </c>
      <c r="C236" s="227"/>
      <c r="D236" s="223"/>
      <c r="E236" s="223"/>
      <c r="F236" s="224"/>
      <c r="G236" s="224"/>
    </row>
    <row r="237" s="109" customFormat="1" customHeight="1" spans="1:7">
      <c r="A237" s="225">
        <v>2013999</v>
      </c>
      <c r="B237" s="225" t="s">
        <v>206</v>
      </c>
      <c r="C237" s="227"/>
      <c r="D237" s="223"/>
      <c r="E237" s="223">
        <v>20</v>
      </c>
      <c r="F237" s="224"/>
      <c r="G237" s="224"/>
    </row>
    <row r="238" s="109" customFormat="1" customHeight="1" spans="1:7">
      <c r="A238" s="225">
        <v>20140</v>
      </c>
      <c r="B238" s="226" t="s">
        <v>207</v>
      </c>
      <c r="C238" s="227">
        <v>155</v>
      </c>
      <c r="D238" s="223">
        <f>SUM(D239:D243)</f>
        <v>155</v>
      </c>
      <c r="E238" s="223">
        <f>SUM(E239:E243)</f>
        <v>161</v>
      </c>
      <c r="F238" s="224">
        <v>1.03870967741935</v>
      </c>
      <c r="G238" s="224"/>
    </row>
    <row r="239" s="109" customFormat="1" customHeight="1" spans="1:7">
      <c r="A239" s="225">
        <v>2014001</v>
      </c>
      <c r="B239" s="225" t="s">
        <v>82</v>
      </c>
      <c r="C239" s="227"/>
      <c r="D239" s="227"/>
      <c r="E239" s="223"/>
      <c r="F239" s="224"/>
      <c r="G239" s="224"/>
    </row>
    <row r="240" s="109" customFormat="1" customHeight="1" spans="1:7">
      <c r="A240" s="225">
        <v>2014002</v>
      </c>
      <c r="B240" s="225" t="s">
        <v>83</v>
      </c>
      <c r="C240" s="227"/>
      <c r="D240" s="227"/>
      <c r="E240" s="223"/>
      <c r="F240" s="224"/>
      <c r="G240" s="224"/>
    </row>
    <row r="241" s="109" customFormat="1" customHeight="1" spans="1:7">
      <c r="A241" s="225">
        <v>2014003</v>
      </c>
      <c r="B241" s="225" t="s">
        <v>84</v>
      </c>
      <c r="C241" s="227"/>
      <c r="D241" s="227"/>
      <c r="E241" s="223"/>
      <c r="F241" s="224"/>
      <c r="G241" s="224"/>
    </row>
    <row r="242" s="109" customFormat="1" customHeight="1" spans="1:7">
      <c r="A242" s="225">
        <v>2014004</v>
      </c>
      <c r="B242" s="225" t="s">
        <v>208</v>
      </c>
      <c r="C242" s="227">
        <v>155</v>
      </c>
      <c r="D242" s="227">
        <v>155</v>
      </c>
      <c r="E242" s="223">
        <v>151</v>
      </c>
      <c r="F242" s="224">
        <v>0.974193548387097</v>
      </c>
      <c r="G242" s="224"/>
    </row>
    <row r="243" s="109" customFormat="1" customHeight="1" spans="1:7">
      <c r="A243" s="225">
        <v>2014099</v>
      </c>
      <c r="B243" s="225" t="s">
        <v>209</v>
      </c>
      <c r="C243" s="227"/>
      <c r="D243" s="227"/>
      <c r="E243" s="223">
        <v>10</v>
      </c>
      <c r="F243" s="224"/>
      <c r="G243" s="224"/>
    </row>
    <row r="244" s="109" customFormat="1" customHeight="1" spans="1:7">
      <c r="A244" s="225">
        <v>20199</v>
      </c>
      <c r="B244" s="226" t="s">
        <v>210</v>
      </c>
      <c r="C244" s="227">
        <v>30</v>
      </c>
      <c r="D244" s="223">
        <f>SUM(D245:D246)</f>
        <v>30</v>
      </c>
      <c r="E244" s="223">
        <f>SUM(E245:E246)</f>
        <v>948</v>
      </c>
      <c r="F244" s="224">
        <v>31.6</v>
      </c>
      <c r="G244" s="224">
        <v>0.32033426183844</v>
      </c>
    </row>
    <row r="245" s="109" customFormat="1" customHeight="1" spans="1:7">
      <c r="A245" s="225">
        <v>2019901</v>
      </c>
      <c r="B245" s="225" t="s">
        <v>211</v>
      </c>
      <c r="C245" s="227">
        <v>30</v>
      </c>
      <c r="D245" s="227">
        <v>30</v>
      </c>
      <c r="E245" s="223"/>
      <c r="F245" s="224">
        <v>0</v>
      </c>
      <c r="G245" s="224"/>
    </row>
    <row r="246" s="109" customFormat="1" customHeight="1" spans="1:7">
      <c r="A246" s="225">
        <v>2019999</v>
      </c>
      <c r="B246" s="225" t="s">
        <v>212</v>
      </c>
      <c r="C246" s="227">
        <v>0</v>
      </c>
      <c r="D246" s="227">
        <v>0</v>
      </c>
      <c r="E246" s="223">
        <v>948</v>
      </c>
      <c r="F246" s="224"/>
      <c r="G246" s="224">
        <v>0.32033426183844</v>
      </c>
    </row>
    <row r="247" s="109" customFormat="1" customHeight="1" spans="1:7">
      <c r="A247" s="225">
        <v>202</v>
      </c>
      <c r="B247" s="226" t="s">
        <v>213</v>
      </c>
      <c r="C247" s="227">
        <v>0</v>
      </c>
      <c r="D247" s="223">
        <f>SUM(D248,D255,D258,D261,D267,D272,D274,D279,D285)</f>
        <v>0</v>
      </c>
      <c r="E247" s="223">
        <f>SUM(E248,E255,E258,E261,E267,E272,E274,E279,E285)</f>
        <v>0</v>
      </c>
      <c r="F247" s="224"/>
      <c r="G247" s="224"/>
    </row>
    <row r="248" s="109" customFormat="1" customHeight="1" spans="1:7">
      <c r="A248" s="225">
        <v>20201</v>
      </c>
      <c r="B248" s="226" t="s">
        <v>214</v>
      </c>
      <c r="C248" s="227">
        <v>0</v>
      </c>
      <c r="D248" s="223">
        <f>SUM(D249:D254)</f>
        <v>0</v>
      </c>
      <c r="E248" s="223">
        <f>SUM(E249:E254)</f>
        <v>0</v>
      </c>
      <c r="F248" s="224"/>
      <c r="G248" s="224"/>
    </row>
    <row r="249" s="109" customFormat="1" customHeight="1" spans="1:7">
      <c r="A249" s="225">
        <v>2020101</v>
      </c>
      <c r="B249" s="225" t="s">
        <v>82</v>
      </c>
      <c r="C249" s="227">
        <v>0</v>
      </c>
      <c r="D249" s="223"/>
      <c r="E249" s="223"/>
      <c r="F249" s="224"/>
      <c r="G249" s="224"/>
    </row>
    <row r="250" s="109" customFormat="1" customHeight="1" spans="1:7">
      <c r="A250" s="225">
        <v>2020102</v>
      </c>
      <c r="B250" s="225" t="s">
        <v>83</v>
      </c>
      <c r="C250" s="227">
        <v>0</v>
      </c>
      <c r="D250" s="223"/>
      <c r="E250" s="223"/>
      <c r="F250" s="224"/>
      <c r="G250" s="224"/>
    </row>
    <row r="251" s="109" customFormat="1" customHeight="1" spans="1:7">
      <c r="A251" s="225">
        <v>2020103</v>
      </c>
      <c r="B251" s="225" t="s">
        <v>84</v>
      </c>
      <c r="C251" s="227">
        <v>0</v>
      </c>
      <c r="D251" s="223"/>
      <c r="E251" s="223"/>
      <c r="F251" s="224"/>
      <c r="G251" s="224"/>
    </row>
    <row r="252" s="109" customFormat="1" customHeight="1" spans="1:7">
      <c r="A252" s="225">
        <v>2020104</v>
      </c>
      <c r="B252" s="225" t="s">
        <v>176</v>
      </c>
      <c r="C252" s="227">
        <v>0</v>
      </c>
      <c r="D252" s="223"/>
      <c r="E252" s="223"/>
      <c r="F252" s="224"/>
      <c r="G252" s="224"/>
    </row>
    <row r="253" s="109" customFormat="1" customHeight="1" spans="1:7">
      <c r="A253" s="225">
        <v>2020150</v>
      </c>
      <c r="B253" s="225" t="s">
        <v>91</v>
      </c>
      <c r="C253" s="227">
        <v>0</v>
      </c>
      <c r="D253" s="223"/>
      <c r="E253" s="223"/>
      <c r="F253" s="224"/>
      <c r="G253" s="224"/>
    </row>
    <row r="254" s="109" customFormat="1" customHeight="1" spans="1:7">
      <c r="A254" s="225">
        <v>2020199</v>
      </c>
      <c r="B254" s="225" t="s">
        <v>215</v>
      </c>
      <c r="C254" s="227">
        <v>0</v>
      </c>
      <c r="D254" s="223"/>
      <c r="E254" s="223"/>
      <c r="F254" s="224"/>
      <c r="G254" s="224"/>
    </row>
    <row r="255" s="109" customFormat="1" customHeight="1" spans="1:7">
      <c r="A255" s="225">
        <v>20202</v>
      </c>
      <c r="B255" s="226" t="s">
        <v>216</v>
      </c>
      <c r="C255" s="227">
        <v>0</v>
      </c>
      <c r="D255" s="223">
        <f>SUM(D256:D257)</f>
        <v>0</v>
      </c>
      <c r="E255" s="223">
        <f>SUM(E256:E257)</f>
        <v>0</v>
      </c>
      <c r="F255" s="224"/>
      <c r="G255" s="224"/>
    </row>
    <row r="256" s="109" customFormat="1" customHeight="1" spans="1:7">
      <c r="A256" s="225">
        <v>2020201</v>
      </c>
      <c r="B256" s="225" t="s">
        <v>217</v>
      </c>
      <c r="C256" s="227">
        <v>0</v>
      </c>
      <c r="D256" s="223"/>
      <c r="E256" s="223"/>
      <c r="F256" s="224"/>
      <c r="G256" s="224"/>
    </row>
    <row r="257" s="109" customFormat="1" customHeight="1" spans="1:7">
      <c r="A257" s="225">
        <v>2020202</v>
      </c>
      <c r="B257" s="225" t="s">
        <v>218</v>
      </c>
      <c r="C257" s="227">
        <v>0</v>
      </c>
      <c r="D257" s="223"/>
      <c r="E257" s="223"/>
      <c r="F257" s="224"/>
      <c r="G257" s="224"/>
    </row>
    <row r="258" s="109" customFormat="1" customHeight="1" spans="1:7">
      <c r="A258" s="225">
        <v>20203</v>
      </c>
      <c r="B258" s="226" t="s">
        <v>219</v>
      </c>
      <c r="C258" s="227">
        <v>0</v>
      </c>
      <c r="D258" s="223">
        <f>SUM(D259:D260)</f>
        <v>0</v>
      </c>
      <c r="E258" s="223">
        <f>SUM(E259:E260)</f>
        <v>0</v>
      </c>
      <c r="F258" s="224"/>
      <c r="G258" s="224"/>
    </row>
    <row r="259" s="109" customFormat="1" customHeight="1" spans="1:7">
      <c r="A259" s="225">
        <v>2020304</v>
      </c>
      <c r="B259" s="225" t="s">
        <v>220</v>
      </c>
      <c r="C259" s="227">
        <v>0</v>
      </c>
      <c r="D259" s="223"/>
      <c r="E259" s="223"/>
      <c r="F259" s="224"/>
      <c r="G259" s="224"/>
    </row>
    <row r="260" s="109" customFormat="1" customHeight="1" spans="1:7">
      <c r="A260" s="225">
        <v>2020306</v>
      </c>
      <c r="B260" s="225" t="s">
        <v>221</v>
      </c>
      <c r="C260" s="227">
        <v>0</v>
      </c>
      <c r="D260" s="223"/>
      <c r="E260" s="223"/>
      <c r="F260" s="224"/>
      <c r="G260" s="224"/>
    </row>
    <row r="261" s="109" customFormat="1" customHeight="1" spans="1:7">
      <c r="A261" s="225">
        <v>20204</v>
      </c>
      <c r="B261" s="226" t="s">
        <v>222</v>
      </c>
      <c r="C261" s="227">
        <v>0</v>
      </c>
      <c r="D261" s="223">
        <f>SUM(D262:D266)</f>
        <v>0</v>
      </c>
      <c r="E261" s="223">
        <f>SUM(E262:E266)</f>
        <v>0</v>
      </c>
      <c r="F261" s="224"/>
      <c r="G261" s="224"/>
    </row>
    <row r="262" s="109" customFormat="1" customHeight="1" spans="1:7">
      <c r="A262" s="225">
        <v>2020401</v>
      </c>
      <c r="B262" s="225" t="s">
        <v>223</v>
      </c>
      <c r="C262" s="227">
        <v>0</v>
      </c>
      <c r="D262" s="223"/>
      <c r="E262" s="223"/>
      <c r="F262" s="224"/>
      <c r="G262" s="224"/>
    </row>
    <row r="263" s="109" customFormat="1" customHeight="1" spans="1:7">
      <c r="A263" s="225">
        <v>2020402</v>
      </c>
      <c r="B263" s="225" t="s">
        <v>224</v>
      </c>
      <c r="C263" s="227">
        <v>0</v>
      </c>
      <c r="D263" s="223"/>
      <c r="E263" s="223"/>
      <c r="F263" s="224"/>
      <c r="G263" s="224"/>
    </row>
    <row r="264" s="109" customFormat="1" customHeight="1" spans="1:7">
      <c r="A264" s="225">
        <v>2020403</v>
      </c>
      <c r="B264" s="225" t="s">
        <v>225</v>
      </c>
      <c r="C264" s="227">
        <v>0</v>
      </c>
      <c r="D264" s="223"/>
      <c r="E264" s="223"/>
      <c r="F264" s="224"/>
      <c r="G264" s="224"/>
    </row>
    <row r="265" s="109" customFormat="1" customHeight="1" spans="1:7">
      <c r="A265" s="225">
        <v>2020404</v>
      </c>
      <c r="B265" s="225" t="s">
        <v>226</v>
      </c>
      <c r="C265" s="227">
        <v>0</v>
      </c>
      <c r="D265" s="223"/>
      <c r="E265" s="223"/>
      <c r="F265" s="224"/>
      <c r="G265" s="224"/>
    </row>
    <row r="266" s="109" customFormat="1" customHeight="1" spans="1:7">
      <c r="A266" s="225">
        <v>2020499</v>
      </c>
      <c r="B266" s="225" t="s">
        <v>227</v>
      </c>
      <c r="C266" s="227">
        <v>0</v>
      </c>
      <c r="D266" s="223"/>
      <c r="E266" s="223"/>
      <c r="F266" s="224"/>
      <c r="G266" s="224"/>
    </row>
    <row r="267" s="109" customFormat="1" customHeight="1" spans="1:7">
      <c r="A267" s="225">
        <v>20205</v>
      </c>
      <c r="B267" s="226" t="s">
        <v>228</v>
      </c>
      <c r="C267" s="227">
        <v>0</v>
      </c>
      <c r="D267" s="223">
        <f>SUM(D268:D271)</f>
        <v>0</v>
      </c>
      <c r="E267" s="223">
        <f>SUM(E268:E271)</f>
        <v>0</v>
      </c>
      <c r="F267" s="224"/>
      <c r="G267" s="224"/>
    </row>
    <row r="268" s="109" customFormat="1" customHeight="1" spans="1:7">
      <c r="A268" s="225">
        <v>2020503</v>
      </c>
      <c r="B268" s="225" t="s">
        <v>229</v>
      </c>
      <c r="C268" s="227">
        <v>0</v>
      </c>
      <c r="D268" s="223"/>
      <c r="E268" s="223"/>
      <c r="F268" s="224"/>
      <c r="G268" s="224"/>
    </row>
    <row r="269" s="109" customFormat="1" customHeight="1" spans="1:7">
      <c r="A269" s="225">
        <v>2020504</v>
      </c>
      <c r="B269" s="225" t="s">
        <v>230</v>
      </c>
      <c r="C269" s="227">
        <v>0</v>
      </c>
      <c r="D269" s="223"/>
      <c r="E269" s="223"/>
      <c r="F269" s="224"/>
      <c r="G269" s="224"/>
    </row>
    <row r="270" s="109" customFormat="1" customHeight="1" spans="1:7">
      <c r="A270" s="225">
        <v>2020505</v>
      </c>
      <c r="B270" s="225" t="s">
        <v>231</v>
      </c>
      <c r="C270" s="227">
        <v>0</v>
      </c>
      <c r="D270" s="223"/>
      <c r="E270" s="223"/>
      <c r="F270" s="224"/>
      <c r="G270" s="224"/>
    </row>
    <row r="271" s="109" customFormat="1" customHeight="1" spans="1:7">
      <c r="A271" s="225">
        <v>2020599</v>
      </c>
      <c r="B271" s="225" t="s">
        <v>232</v>
      </c>
      <c r="C271" s="227">
        <v>0</v>
      </c>
      <c r="D271" s="223"/>
      <c r="E271" s="223"/>
      <c r="F271" s="224"/>
      <c r="G271" s="224"/>
    </row>
    <row r="272" s="109" customFormat="1" customHeight="1" spans="1:7">
      <c r="A272" s="225">
        <v>20206</v>
      </c>
      <c r="B272" s="226" t="s">
        <v>233</v>
      </c>
      <c r="C272" s="227">
        <v>0</v>
      </c>
      <c r="D272" s="223">
        <f>D273</f>
        <v>0</v>
      </c>
      <c r="E272" s="223">
        <f>E273</f>
        <v>0</v>
      </c>
      <c r="F272" s="224"/>
      <c r="G272" s="224"/>
    </row>
    <row r="273" s="109" customFormat="1" customHeight="1" spans="1:7">
      <c r="A273" s="225">
        <v>2020601</v>
      </c>
      <c r="B273" s="225" t="s">
        <v>234</v>
      </c>
      <c r="C273" s="227">
        <v>0</v>
      </c>
      <c r="D273" s="223"/>
      <c r="E273" s="223"/>
      <c r="F273" s="224"/>
      <c r="G273" s="224"/>
    </row>
    <row r="274" s="109" customFormat="1" customHeight="1" spans="1:7">
      <c r="A274" s="225">
        <v>20207</v>
      </c>
      <c r="B274" s="226" t="s">
        <v>235</v>
      </c>
      <c r="C274" s="227">
        <v>0</v>
      </c>
      <c r="D274" s="223">
        <f>SUM(D275:D278)</f>
        <v>0</v>
      </c>
      <c r="E274" s="223">
        <f>SUM(E275:E278)</f>
        <v>0</v>
      </c>
      <c r="F274" s="224"/>
      <c r="G274" s="224"/>
    </row>
    <row r="275" s="109" customFormat="1" customHeight="1" spans="1:7">
      <c r="A275" s="225">
        <v>2020701</v>
      </c>
      <c r="B275" s="225" t="s">
        <v>236</v>
      </c>
      <c r="C275" s="227">
        <v>0</v>
      </c>
      <c r="D275" s="223"/>
      <c r="E275" s="223"/>
      <c r="F275" s="224"/>
      <c r="G275" s="224"/>
    </row>
    <row r="276" s="109" customFormat="1" customHeight="1" spans="1:7">
      <c r="A276" s="225">
        <v>2020702</v>
      </c>
      <c r="B276" s="225" t="s">
        <v>237</v>
      </c>
      <c r="C276" s="227">
        <v>0</v>
      </c>
      <c r="D276" s="223"/>
      <c r="E276" s="223"/>
      <c r="F276" s="224"/>
      <c r="G276" s="224"/>
    </row>
    <row r="277" s="109" customFormat="1" customHeight="1" spans="1:7">
      <c r="A277" s="225">
        <v>2020703</v>
      </c>
      <c r="B277" s="225" t="s">
        <v>238</v>
      </c>
      <c r="C277" s="227">
        <v>0</v>
      </c>
      <c r="D277" s="223"/>
      <c r="E277" s="223"/>
      <c r="F277" s="224"/>
      <c r="G277" s="224"/>
    </row>
    <row r="278" s="109" customFormat="1" customHeight="1" spans="1:7">
      <c r="A278" s="225">
        <v>2020799</v>
      </c>
      <c r="B278" s="225" t="s">
        <v>239</v>
      </c>
      <c r="C278" s="227">
        <v>0</v>
      </c>
      <c r="D278" s="223"/>
      <c r="E278" s="223"/>
      <c r="F278" s="224"/>
      <c r="G278" s="224"/>
    </row>
    <row r="279" s="109" customFormat="1" customHeight="1" spans="1:7">
      <c r="A279" s="225">
        <v>20208</v>
      </c>
      <c r="B279" s="226" t="s">
        <v>240</v>
      </c>
      <c r="C279" s="227">
        <v>0</v>
      </c>
      <c r="D279" s="223">
        <f>SUM(D280:D284)</f>
        <v>0</v>
      </c>
      <c r="E279" s="223">
        <f>SUM(E280:E284)</f>
        <v>0</v>
      </c>
      <c r="F279" s="224"/>
      <c r="G279" s="224"/>
    </row>
    <row r="280" s="109" customFormat="1" customHeight="1" spans="1:7">
      <c r="A280" s="225">
        <v>2020801</v>
      </c>
      <c r="B280" s="225" t="s">
        <v>82</v>
      </c>
      <c r="C280" s="227">
        <v>0</v>
      </c>
      <c r="D280" s="223"/>
      <c r="E280" s="223"/>
      <c r="F280" s="224"/>
      <c r="G280" s="224"/>
    </row>
    <row r="281" s="109" customFormat="1" customHeight="1" spans="1:7">
      <c r="A281" s="225">
        <v>2020802</v>
      </c>
      <c r="B281" s="225" t="s">
        <v>83</v>
      </c>
      <c r="C281" s="227">
        <v>0</v>
      </c>
      <c r="D281" s="223"/>
      <c r="E281" s="223"/>
      <c r="F281" s="224"/>
      <c r="G281" s="224"/>
    </row>
    <row r="282" s="109" customFormat="1" customHeight="1" spans="1:7">
      <c r="A282" s="225">
        <v>2020803</v>
      </c>
      <c r="B282" s="225" t="s">
        <v>84</v>
      </c>
      <c r="C282" s="227">
        <v>0</v>
      </c>
      <c r="D282" s="223"/>
      <c r="E282" s="223"/>
      <c r="F282" s="224"/>
      <c r="G282" s="224"/>
    </row>
    <row r="283" s="109" customFormat="1" customHeight="1" spans="1:7">
      <c r="A283" s="225">
        <v>2020850</v>
      </c>
      <c r="B283" s="225" t="s">
        <v>91</v>
      </c>
      <c r="C283" s="227">
        <v>0</v>
      </c>
      <c r="D283" s="223"/>
      <c r="E283" s="223"/>
      <c r="F283" s="224"/>
      <c r="G283" s="224"/>
    </row>
    <row r="284" s="109" customFormat="1" customHeight="1" spans="1:7">
      <c r="A284" s="225">
        <v>2020899</v>
      </c>
      <c r="B284" s="225" t="s">
        <v>241</v>
      </c>
      <c r="C284" s="227">
        <v>0</v>
      </c>
      <c r="D284" s="223"/>
      <c r="E284" s="223"/>
      <c r="F284" s="224"/>
      <c r="G284" s="224"/>
    </row>
    <row r="285" s="109" customFormat="1" customHeight="1" spans="1:7">
      <c r="A285" s="225">
        <v>20299</v>
      </c>
      <c r="B285" s="226" t="s">
        <v>242</v>
      </c>
      <c r="C285" s="227">
        <v>0</v>
      </c>
      <c r="D285" s="223">
        <f>D286</f>
        <v>0</v>
      </c>
      <c r="E285" s="223">
        <f>E286</f>
        <v>0</v>
      </c>
      <c r="F285" s="224"/>
      <c r="G285" s="224"/>
    </row>
    <row r="286" s="109" customFormat="1" customHeight="1" spans="1:7">
      <c r="A286" s="225">
        <v>2029999</v>
      </c>
      <c r="B286" s="225" t="s">
        <v>243</v>
      </c>
      <c r="C286" s="227">
        <v>0</v>
      </c>
      <c r="D286" s="223"/>
      <c r="E286" s="223"/>
      <c r="F286" s="224"/>
      <c r="G286" s="224"/>
    </row>
    <row r="287" s="109" customFormat="1" customHeight="1" spans="1:7">
      <c r="A287" s="225">
        <v>203</v>
      </c>
      <c r="B287" s="226" t="s">
        <v>244</v>
      </c>
      <c r="C287" s="227">
        <v>330</v>
      </c>
      <c r="D287" s="223">
        <f>SUM(D288,D292,D294,D296,D304)</f>
        <v>330</v>
      </c>
      <c r="E287" s="223">
        <f>SUM(E288,E292,E294,E296,E304)</f>
        <v>102</v>
      </c>
      <c r="F287" s="224">
        <v>0.309090909090909</v>
      </c>
      <c r="G287" s="224">
        <v>-0.569620253164557</v>
      </c>
    </row>
    <row r="288" s="109" customFormat="1" customHeight="1" spans="1:7">
      <c r="A288" s="225">
        <v>20301</v>
      </c>
      <c r="B288" s="226" t="s">
        <v>245</v>
      </c>
      <c r="C288" s="227">
        <v>0</v>
      </c>
      <c r="D288" s="223">
        <f>SUM(D289:D291)</f>
        <v>0</v>
      </c>
      <c r="E288" s="223">
        <f>SUM(E289:E291)</f>
        <v>0</v>
      </c>
      <c r="F288" s="224"/>
      <c r="G288" s="224"/>
    </row>
    <row r="289" s="109" customFormat="1" customHeight="1" spans="1:7">
      <c r="A289" s="225">
        <v>2030101</v>
      </c>
      <c r="B289" s="225" t="s">
        <v>246</v>
      </c>
      <c r="C289" s="227">
        <v>0</v>
      </c>
      <c r="D289" s="223"/>
      <c r="E289" s="223"/>
      <c r="F289" s="224"/>
      <c r="G289" s="224"/>
    </row>
    <row r="290" s="109" customFormat="1" customHeight="1" spans="1:7">
      <c r="A290" s="225">
        <v>2030102</v>
      </c>
      <c r="B290" s="225" t="s">
        <v>247</v>
      </c>
      <c r="C290" s="227">
        <v>0</v>
      </c>
      <c r="D290" s="223"/>
      <c r="E290" s="223"/>
      <c r="F290" s="224"/>
      <c r="G290" s="224"/>
    </row>
    <row r="291" s="109" customFormat="1" customHeight="1" spans="1:7">
      <c r="A291" s="225">
        <v>2030199</v>
      </c>
      <c r="B291" s="225" t="s">
        <v>248</v>
      </c>
      <c r="C291" s="227">
        <v>0</v>
      </c>
      <c r="D291" s="223"/>
      <c r="E291" s="223"/>
      <c r="F291" s="224"/>
      <c r="G291" s="224"/>
    </row>
    <row r="292" s="109" customFormat="1" customHeight="1" spans="1:7">
      <c r="A292" s="225">
        <v>20304</v>
      </c>
      <c r="B292" s="226" t="s">
        <v>249</v>
      </c>
      <c r="C292" s="227">
        <v>0</v>
      </c>
      <c r="D292" s="223">
        <f>D293</f>
        <v>0</v>
      </c>
      <c r="E292" s="223">
        <f>E293</f>
        <v>0</v>
      </c>
      <c r="F292" s="224"/>
      <c r="G292" s="224"/>
    </row>
    <row r="293" s="109" customFormat="1" customHeight="1" spans="1:7">
      <c r="A293" s="225">
        <v>2030401</v>
      </c>
      <c r="B293" s="225" t="s">
        <v>250</v>
      </c>
      <c r="C293" s="227">
        <v>0</v>
      </c>
      <c r="D293" s="223"/>
      <c r="E293" s="223"/>
      <c r="F293" s="224"/>
      <c r="G293" s="224"/>
    </row>
    <row r="294" s="109" customFormat="1" customHeight="1" spans="1:7">
      <c r="A294" s="225">
        <v>20305</v>
      </c>
      <c r="B294" s="226" t="s">
        <v>251</v>
      </c>
      <c r="C294" s="227">
        <v>0</v>
      </c>
      <c r="D294" s="223">
        <f>D295</f>
        <v>0</v>
      </c>
      <c r="E294" s="223">
        <f>E295</f>
        <v>0</v>
      </c>
      <c r="F294" s="224"/>
      <c r="G294" s="224"/>
    </row>
    <row r="295" s="109" customFormat="1" customHeight="1" spans="1:7">
      <c r="A295" s="225">
        <v>2030501</v>
      </c>
      <c r="B295" s="225" t="s">
        <v>252</v>
      </c>
      <c r="C295" s="227">
        <v>0</v>
      </c>
      <c r="D295" s="223"/>
      <c r="E295" s="223"/>
      <c r="F295" s="224"/>
      <c r="G295" s="224"/>
    </row>
    <row r="296" s="109" customFormat="1" customHeight="1" spans="1:7">
      <c r="A296" s="225">
        <v>20306</v>
      </c>
      <c r="B296" s="226" t="s">
        <v>253</v>
      </c>
      <c r="C296" s="227">
        <v>330</v>
      </c>
      <c r="D296" s="223">
        <f>SUM(D297:D303)</f>
        <v>330</v>
      </c>
      <c r="E296" s="223">
        <f>SUM(E297:E303)</f>
        <v>102</v>
      </c>
      <c r="F296" s="224">
        <v>0.309090909090909</v>
      </c>
      <c r="G296" s="224">
        <v>0.324675324675325</v>
      </c>
    </row>
    <row r="297" s="109" customFormat="1" customHeight="1" spans="1:7">
      <c r="A297" s="225">
        <v>2030601</v>
      </c>
      <c r="B297" s="225" t="s">
        <v>254</v>
      </c>
      <c r="C297" s="227">
        <v>0</v>
      </c>
      <c r="D297" s="227">
        <v>0</v>
      </c>
      <c r="E297" s="223"/>
      <c r="F297" s="224"/>
      <c r="G297" s="224">
        <v>-1</v>
      </c>
    </row>
    <row r="298" s="109" customFormat="1" customHeight="1" spans="1:7">
      <c r="A298" s="225">
        <v>2030602</v>
      </c>
      <c r="B298" s="225" t="s">
        <v>255</v>
      </c>
      <c r="C298" s="227">
        <v>0</v>
      </c>
      <c r="D298" s="227">
        <v>0</v>
      </c>
      <c r="E298" s="223"/>
      <c r="F298" s="224"/>
      <c r="G298" s="224"/>
    </row>
    <row r="299" s="109" customFormat="1" customHeight="1" spans="1:7">
      <c r="A299" s="225">
        <v>2030603</v>
      </c>
      <c r="B299" s="225" t="s">
        <v>256</v>
      </c>
      <c r="C299" s="227">
        <v>0</v>
      </c>
      <c r="D299" s="227">
        <v>0</v>
      </c>
      <c r="E299" s="223"/>
      <c r="F299" s="224"/>
      <c r="G299" s="224"/>
    </row>
    <row r="300" s="109" customFormat="1" customHeight="1" spans="1:7">
      <c r="A300" s="225">
        <v>2030604</v>
      </c>
      <c r="B300" s="225" t="s">
        <v>257</v>
      </c>
      <c r="C300" s="227">
        <v>0</v>
      </c>
      <c r="D300" s="227">
        <v>0</v>
      </c>
      <c r="E300" s="223"/>
      <c r="F300" s="224"/>
      <c r="G300" s="224"/>
    </row>
    <row r="301" s="109" customFormat="1" customHeight="1" spans="1:7">
      <c r="A301" s="225">
        <v>2030607</v>
      </c>
      <c r="B301" s="225" t="s">
        <v>258</v>
      </c>
      <c r="C301" s="227">
        <v>63</v>
      </c>
      <c r="D301" s="227">
        <v>63</v>
      </c>
      <c r="E301" s="223">
        <v>23</v>
      </c>
      <c r="F301" s="224">
        <v>0.365079365079365</v>
      </c>
      <c r="G301" s="224">
        <v>-0.684931506849315</v>
      </c>
    </row>
    <row r="302" s="109" customFormat="1" customHeight="1" spans="1:7">
      <c r="A302" s="225">
        <v>2030608</v>
      </c>
      <c r="B302" s="225" t="s">
        <v>259</v>
      </c>
      <c r="C302" s="227">
        <v>0</v>
      </c>
      <c r="D302" s="227">
        <v>0</v>
      </c>
      <c r="E302" s="223"/>
      <c r="F302" s="224"/>
      <c r="G302" s="224"/>
    </row>
    <row r="303" s="109" customFormat="1" customHeight="1" spans="1:7">
      <c r="A303" s="225">
        <v>2030699</v>
      </c>
      <c r="B303" s="225" t="s">
        <v>260</v>
      </c>
      <c r="C303" s="227">
        <v>267</v>
      </c>
      <c r="D303" s="227">
        <v>267</v>
      </c>
      <c r="E303" s="223">
        <v>79</v>
      </c>
      <c r="F303" s="224">
        <v>0.295880149812734</v>
      </c>
      <c r="G303" s="224"/>
    </row>
    <row r="304" s="109" customFormat="1" customHeight="1" spans="1:7">
      <c r="A304" s="225">
        <v>20399</v>
      </c>
      <c r="B304" s="226" t="s">
        <v>261</v>
      </c>
      <c r="C304" s="227">
        <v>0</v>
      </c>
      <c r="D304" s="223">
        <f>D305</f>
        <v>0</v>
      </c>
      <c r="E304" s="223">
        <f>E305</f>
        <v>0</v>
      </c>
      <c r="F304" s="224"/>
      <c r="G304" s="224">
        <v>-1</v>
      </c>
    </row>
    <row r="305" s="109" customFormat="1" customHeight="1" spans="1:7">
      <c r="A305" s="225">
        <v>2039999</v>
      </c>
      <c r="B305" s="225" t="s">
        <v>262</v>
      </c>
      <c r="C305" s="227">
        <v>0</v>
      </c>
      <c r="D305" s="223"/>
      <c r="E305" s="223"/>
      <c r="F305" s="224"/>
      <c r="G305" s="224">
        <v>-1</v>
      </c>
    </row>
    <row r="306" s="109" customFormat="1" customHeight="1" spans="1:7">
      <c r="A306" s="225">
        <v>204</v>
      </c>
      <c r="B306" s="226" t="s">
        <v>263</v>
      </c>
      <c r="C306" s="227">
        <v>18651</v>
      </c>
      <c r="D306" s="223">
        <f>SUM(D307,D310,D321,D328,D336,D345,D359,D369,D379,D387,D393)</f>
        <v>18651</v>
      </c>
      <c r="E306" s="223">
        <f>SUM(E307,E310,E321,E328,E336,E345,E359,E369,E379,E387,E393)</f>
        <v>19763</v>
      </c>
      <c r="F306" s="224">
        <v>1.0596214680178</v>
      </c>
      <c r="G306" s="224">
        <v>0.0323878180013581</v>
      </c>
    </row>
    <row r="307" s="109" customFormat="1" customHeight="1" spans="1:7">
      <c r="A307" s="225">
        <v>20401</v>
      </c>
      <c r="B307" s="226" t="s">
        <v>264</v>
      </c>
      <c r="C307" s="227">
        <v>40</v>
      </c>
      <c r="D307" s="223">
        <f>SUM(D308:D309)</f>
        <v>40</v>
      </c>
      <c r="E307" s="223">
        <f>SUM(E308:E309)</f>
        <v>36</v>
      </c>
      <c r="F307" s="224">
        <v>0.9</v>
      </c>
      <c r="G307" s="224">
        <v>2.6</v>
      </c>
    </row>
    <row r="308" s="109" customFormat="1" customHeight="1" spans="1:7">
      <c r="A308" s="225">
        <v>2040101</v>
      </c>
      <c r="B308" s="225" t="s">
        <v>265</v>
      </c>
      <c r="C308" s="227">
        <v>0</v>
      </c>
      <c r="D308" s="227">
        <v>0</v>
      </c>
      <c r="E308" s="223"/>
      <c r="F308" s="224"/>
      <c r="G308" s="224">
        <v>-1</v>
      </c>
    </row>
    <row r="309" s="109" customFormat="1" customHeight="1" spans="1:7">
      <c r="A309" s="225">
        <v>2040199</v>
      </c>
      <c r="B309" s="225" t="s">
        <v>266</v>
      </c>
      <c r="C309" s="227">
        <v>40</v>
      </c>
      <c r="D309" s="227">
        <v>40</v>
      </c>
      <c r="E309" s="223">
        <v>36</v>
      </c>
      <c r="F309" s="224">
        <v>0.9</v>
      </c>
      <c r="G309" s="224"/>
    </row>
    <row r="310" s="109" customFormat="1" customHeight="1" spans="1:7">
      <c r="A310" s="225">
        <v>20402</v>
      </c>
      <c r="B310" s="226" t="s">
        <v>267</v>
      </c>
      <c r="C310" s="227">
        <v>15846</v>
      </c>
      <c r="D310" s="223">
        <f>SUM(D311:D320)</f>
        <v>15846</v>
      </c>
      <c r="E310" s="223">
        <f>SUM(E311:E320)</f>
        <v>16733</v>
      </c>
      <c r="F310" s="224">
        <v>1.05597627161429</v>
      </c>
      <c r="G310" s="224">
        <v>0.0249295602107069</v>
      </c>
    </row>
    <row r="311" s="109" customFormat="1" customHeight="1" spans="1:7">
      <c r="A311" s="225">
        <v>2040201</v>
      </c>
      <c r="B311" s="225" t="s">
        <v>82</v>
      </c>
      <c r="C311" s="227">
        <v>9449</v>
      </c>
      <c r="D311" s="227">
        <v>9449</v>
      </c>
      <c r="E311" s="223">
        <v>9072</v>
      </c>
      <c r="F311" s="224">
        <v>0.960101598052704</v>
      </c>
      <c r="G311" s="224">
        <v>-0.130867982372102</v>
      </c>
    </row>
    <row r="312" s="109" customFormat="1" customHeight="1" spans="1:7">
      <c r="A312" s="225">
        <v>2040202</v>
      </c>
      <c r="B312" s="225" t="s">
        <v>83</v>
      </c>
      <c r="C312" s="227">
        <v>0</v>
      </c>
      <c r="D312" s="227">
        <v>0</v>
      </c>
      <c r="E312" s="223">
        <v>483</v>
      </c>
      <c r="F312" s="224"/>
      <c r="G312" s="224">
        <v>0.57328990228013</v>
      </c>
    </row>
    <row r="313" s="109" customFormat="1" customHeight="1" spans="1:7">
      <c r="A313" s="225">
        <v>2040203</v>
      </c>
      <c r="B313" s="225" t="s">
        <v>84</v>
      </c>
      <c r="C313" s="227">
        <v>0</v>
      </c>
      <c r="D313" s="227">
        <v>0</v>
      </c>
      <c r="E313" s="223"/>
      <c r="F313" s="224"/>
      <c r="G313" s="224"/>
    </row>
    <row r="314" s="109" customFormat="1" customHeight="1" spans="1:7">
      <c r="A314" s="225">
        <v>2040219</v>
      </c>
      <c r="B314" s="225" t="s">
        <v>122</v>
      </c>
      <c r="C314" s="227">
        <v>1487</v>
      </c>
      <c r="D314" s="227">
        <v>1487</v>
      </c>
      <c r="E314" s="223">
        <v>613</v>
      </c>
      <c r="F314" s="224">
        <v>0.412239408204438</v>
      </c>
      <c r="G314" s="224">
        <v>0.829850746268657</v>
      </c>
    </row>
    <row r="315" s="109" customFormat="1" customHeight="1" spans="1:7">
      <c r="A315" s="225">
        <v>2040220</v>
      </c>
      <c r="B315" s="225" t="s">
        <v>268</v>
      </c>
      <c r="C315" s="227">
        <v>0</v>
      </c>
      <c r="D315" s="227">
        <v>0</v>
      </c>
      <c r="E315" s="223">
        <v>113</v>
      </c>
      <c r="F315" s="224"/>
      <c r="G315" s="224">
        <v>0.852459016393443</v>
      </c>
    </row>
    <row r="316" s="109" customFormat="1" customHeight="1" spans="1:7">
      <c r="A316" s="225">
        <v>2040221</v>
      </c>
      <c r="B316" s="225" t="s">
        <v>269</v>
      </c>
      <c r="C316" s="227">
        <v>0</v>
      </c>
      <c r="D316" s="227">
        <v>0</v>
      </c>
      <c r="E316" s="223"/>
      <c r="F316" s="224"/>
      <c r="G316" s="224"/>
    </row>
    <row r="317" s="109" customFormat="1" customHeight="1" spans="1:7">
      <c r="A317" s="225">
        <v>2040222</v>
      </c>
      <c r="B317" s="225" t="s">
        <v>270</v>
      </c>
      <c r="C317" s="227">
        <v>0</v>
      </c>
      <c r="D317" s="227">
        <v>0</v>
      </c>
      <c r="E317" s="223"/>
      <c r="F317" s="224"/>
      <c r="G317" s="224">
        <v>-1</v>
      </c>
    </row>
    <row r="318" s="109" customFormat="1" customHeight="1" spans="1:7">
      <c r="A318" s="225">
        <v>2040223</v>
      </c>
      <c r="B318" s="225" t="s">
        <v>271</v>
      </c>
      <c r="C318" s="227">
        <v>0</v>
      </c>
      <c r="D318" s="227">
        <v>0</v>
      </c>
      <c r="E318" s="223"/>
      <c r="F318" s="224"/>
      <c r="G318" s="224"/>
    </row>
    <row r="319" s="109" customFormat="1" customHeight="1" spans="1:7">
      <c r="A319" s="225">
        <v>2040250</v>
      </c>
      <c r="B319" s="225" t="s">
        <v>91</v>
      </c>
      <c r="C319" s="227">
        <v>0</v>
      </c>
      <c r="D319" s="227">
        <v>0</v>
      </c>
      <c r="E319" s="223"/>
      <c r="F319" s="224"/>
      <c r="G319" s="224">
        <v>-1</v>
      </c>
    </row>
    <row r="320" s="109" customFormat="1" customHeight="1" spans="1:7">
      <c r="A320" s="225">
        <v>2040299</v>
      </c>
      <c r="B320" s="225" t="s">
        <v>272</v>
      </c>
      <c r="C320" s="227">
        <v>4910</v>
      </c>
      <c r="D320" s="227">
        <v>4910</v>
      </c>
      <c r="E320" s="223">
        <v>6452</v>
      </c>
      <c r="F320" s="224">
        <v>1.31405295315682</v>
      </c>
      <c r="G320" s="224">
        <v>0.255741533670689</v>
      </c>
    </row>
    <row r="321" s="109" customFormat="1" customHeight="1" spans="1:7">
      <c r="A321" s="225">
        <v>20403</v>
      </c>
      <c r="B321" s="226" t="s">
        <v>273</v>
      </c>
      <c r="C321" s="227">
        <v>0</v>
      </c>
      <c r="D321" s="223">
        <f>SUM(D322:D327)</f>
        <v>0</v>
      </c>
      <c r="E321" s="223">
        <f>SUM(E322:E327)</f>
        <v>0</v>
      </c>
      <c r="F321" s="224"/>
      <c r="G321" s="224"/>
    </row>
    <row r="322" s="109" customFormat="1" customHeight="1" spans="1:7">
      <c r="A322" s="225">
        <v>2040301</v>
      </c>
      <c r="B322" s="225" t="s">
        <v>82</v>
      </c>
      <c r="C322" s="227">
        <v>0</v>
      </c>
      <c r="D322" s="223"/>
      <c r="E322" s="223"/>
      <c r="F322" s="224"/>
      <c r="G322" s="224"/>
    </row>
    <row r="323" s="109" customFormat="1" customHeight="1" spans="1:7">
      <c r="A323" s="225">
        <v>2040302</v>
      </c>
      <c r="B323" s="225" t="s">
        <v>83</v>
      </c>
      <c r="C323" s="227">
        <v>0</v>
      </c>
      <c r="D323" s="223"/>
      <c r="E323" s="223"/>
      <c r="F323" s="224"/>
      <c r="G323" s="224"/>
    </row>
    <row r="324" s="109" customFormat="1" customHeight="1" spans="1:7">
      <c r="A324" s="225">
        <v>2040303</v>
      </c>
      <c r="B324" s="225" t="s">
        <v>84</v>
      </c>
      <c r="C324" s="227">
        <v>0</v>
      </c>
      <c r="D324" s="223"/>
      <c r="E324" s="223"/>
      <c r="F324" s="224"/>
      <c r="G324" s="224"/>
    </row>
    <row r="325" s="109" customFormat="1" customHeight="1" spans="1:7">
      <c r="A325" s="225">
        <v>2040304</v>
      </c>
      <c r="B325" s="225" t="s">
        <v>274</v>
      </c>
      <c r="C325" s="227">
        <v>0</v>
      </c>
      <c r="D325" s="223"/>
      <c r="E325" s="223"/>
      <c r="F325" s="224"/>
      <c r="G325" s="224"/>
    </row>
    <row r="326" s="109" customFormat="1" customHeight="1" spans="1:7">
      <c r="A326" s="225">
        <v>2040350</v>
      </c>
      <c r="B326" s="225" t="s">
        <v>91</v>
      </c>
      <c r="C326" s="227">
        <v>0</v>
      </c>
      <c r="D326" s="223"/>
      <c r="E326" s="223"/>
      <c r="F326" s="224"/>
      <c r="G326" s="224"/>
    </row>
    <row r="327" s="109" customFormat="1" customHeight="1" spans="1:7">
      <c r="A327" s="225">
        <v>2040399</v>
      </c>
      <c r="B327" s="225" t="s">
        <v>275</v>
      </c>
      <c r="C327" s="227">
        <v>0</v>
      </c>
      <c r="D327" s="223"/>
      <c r="E327" s="223"/>
      <c r="F327" s="224"/>
      <c r="G327" s="224"/>
    </row>
    <row r="328" s="109" customFormat="1" customHeight="1" spans="1:7">
      <c r="A328" s="225">
        <v>20404</v>
      </c>
      <c r="B328" s="226" t="s">
        <v>276</v>
      </c>
      <c r="C328" s="227">
        <v>128</v>
      </c>
      <c r="D328" s="223">
        <f>SUM(D329:D335)</f>
        <v>128</v>
      </c>
      <c r="E328" s="223">
        <f>SUM(E329:E335)</f>
        <v>228</v>
      </c>
      <c r="F328" s="224">
        <v>1.78125</v>
      </c>
      <c r="G328" s="224">
        <v>0.302857142857143</v>
      </c>
    </row>
    <row r="329" s="109" customFormat="1" customHeight="1" spans="1:7">
      <c r="A329" s="225">
        <v>2040401</v>
      </c>
      <c r="B329" s="225" t="s">
        <v>82</v>
      </c>
      <c r="C329" s="227">
        <v>128</v>
      </c>
      <c r="D329" s="227">
        <v>128</v>
      </c>
      <c r="E329" s="223">
        <v>211</v>
      </c>
      <c r="F329" s="224">
        <v>1.6484375</v>
      </c>
      <c r="G329" s="224">
        <v>0.425675675675676</v>
      </c>
    </row>
    <row r="330" s="109" customFormat="1" customHeight="1" spans="1:7">
      <c r="A330" s="225">
        <v>2040402</v>
      </c>
      <c r="B330" s="225" t="s">
        <v>83</v>
      </c>
      <c r="C330" s="227">
        <v>0</v>
      </c>
      <c r="D330" s="227">
        <v>0</v>
      </c>
      <c r="E330" s="223"/>
      <c r="F330" s="224"/>
      <c r="G330" s="224"/>
    </row>
    <row r="331" s="109" customFormat="1" customHeight="1" spans="1:7">
      <c r="A331" s="225">
        <v>2040403</v>
      </c>
      <c r="B331" s="225" t="s">
        <v>84</v>
      </c>
      <c r="C331" s="227">
        <v>0</v>
      </c>
      <c r="D331" s="227">
        <v>0</v>
      </c>
      <c r="E331" s="223"/>
      <c r="F331" s="224"/>
      <c r="G331" s="224"/>
    </row>
    <row r="332" s="109" customFormat="1" customHeight="1" spans="1:7">
      <c r="A332" s="225">
        <v>2040409</v>
      </c>
      <c r="B332" s="225" t="s">
        <v>277</v>
      </c>
      <c r="C332" s="227">
        <v>0</v>
      </c>
      <c r="D332" s="227">
        <v>0</v>
      </c>
      <c r="E332" s="223"/>
      <c r="F332" s="224"/>
      <c r="G332" s="224"/>
    </row>
    <row r="333" s="109" customFormat="1" customHeight="1" spans="1:7">
      <c r="A333" s="225">
        <v>2040410</v>
      </c>
      <c r="B333" s="225" t="s">
        <v>278</v>
      </c>
      <c r="C333" s="227">
        <v>0</v>
      </c>
      <c r="D333" s="227">
        <v>0</v>
      </c>
      <c r="E333" s="223"/>
      <c r="F333" s="224"/>
      <c r="G333" s="224"/>
    </row>
    <row r="334" s="109" customFormat="1" customHeight="1" spans="1:7">
      <c r="A334" s="225">
        <v>2040450</v>
      </c>
      <c r="B334" s="225" t="s">
        <v>91</v>
      </c>
      <c r="C334" s="227">
        <v>0</v>
      </c>
      <c r="D334" s="227">
        <v>0</v>
      </c>
      <c r="E334" s="223"/>
      <c r="F334" s="224"/>
      <c r="G334" s="224"/>
    </row>
    <row r="335" s="109" customFormat="1" customHeight="1" spans="1:7">
      <c r="A335" s="225">
        <v>2040499</v>
      </c>
      <c r="B335" s="225" t="s">
        <v>279</v>
      </c>
      <c r="C335" s="227">
        <v>0</v>
      </c>
      <c r="D335" s="227">
        <v>0</v>
      </c>
      <c r="E335" s="223">
        <v>17</v>
      </c>
      <c r="F335" s="224"/>
      <c r="G335" s="224">
        <v>-0.37037037037037</v>
      </c>
    </row>
    <row r="336" s="109" customFormat="1" customHeight="1" spans="1:7">
      <c r="A336" s="225">
        <v>20405</v>
      </c>
      <c r="B336" s="226" t="s">
        <v>280</v>
      </c>
      <c r="C336" s="227">
        <v>270</v>
      </c>
      <c r="D336" s="223">
        <f>SUM(D337:D344)</f>
        <v>270</v>
      </c>
      <c r="E336" s="223">
        <f>SUM(E337:E344)</f>
        <v>396</v>
      </c>
      <c r="F336" s="224">
        <v>1.46666666666667</v>
      </c>
      <c r="G336" s="224">
        <v>-0.0341463414634147</v>
      </c>
    </row>
    <row r="337" s="109" customFormat="1" customHeight="1" spans="1:7">
      <c r="A337" s="225">
        <v>2040501</v>
      </c>
      <c r="B337" s="225" t="s">
        <v>82</v>
      </c>
      <c r="C337" s="227">
        <v>270</v>
      </c>
      <c r="D337" s="227">
        <v>270</v>
      </c>
      <c r="E337" s="223">
        <v>396</v>
      </c>
      <c r="F337" s="224">
        <v>1.46666666666667</v>
      </c>
      <c r="G337" s="224">
        <v>0.328859060402685</v>
      </c>
    </row>
    <row r="338" s="109" customFormat="1" customHeight="1" spans="1:7">
      <c r="A338" s="225">
        <v>2040502</v>
      </c>
      <c r="B338" s="225" t="s">
        <v>83</v>
      </c>
      <c r="C338" s="227">
        <v>0</v>
      </c>
      <c r="D338" s="227">
        <v>0</v>
      </c>
      <c r="E338" s="223"/>
      <c r="F338" s="224"/>
      <c r="G338" s="224"/>
    </row>
    <row r="339" s="109" customFormat="1" customHeight="1" spans="1:7">
      <c r="A339" s="225">
        <v>2040503</v>
      </c>
      <c r="B339" s="225" t="s">
        <v>84</v>
      </c>
      <c r="C339" s="227">
        <v>0</v>
      </c>
      <c r="D339" s="227">
        <v>0</v>
      </c>
      <c r="E339" s="223"/>
      <c r="F339" s="224"/>
      <c r="G339" s="224"/>
    </row>
    <row r="340" s="109" customFormat="1" customHeight="1" spans="1:7">
      <c r="A340" s="225">
        <v>2040504</v>
      </c>
      <c r="B340" s="225" t="s">
        <v>281</v>
      </c>
      <c r="C340" s="227">
        <v>0</v>
      </c>
      <c r="D340" s="227">
        <v>0</v>
      </c>
      <c r="E340" s="223"/>
      <c r="F340" s="224"/>
      <c r="G340" s="224"/>
    </row>
    <row r="341" s="109" customFormat="1" customHeight="1" spans="1:7">
      <c r="A341" s="225">
        <v>2040505</v>
      </c>
      <c r="B341" s="225" t="s">
        <v>282</v>
      </c>
      <c r="C341" s="227">
        <v>0</v>
      </c>
      <c r="D341" s="227">
        <v>0</v>
      </c>
      <c r="E341" s="223"/>
      <c r="F341" s="224"/>
      <c r="G341" s="224"/>
    </row>
    <row r="342" s="109" customFormat="1" customHeight="1" spans="1:7">
      <c r="A342" s="225">
        <v>2040506</v>
      </c>
      <c r="B342" s="225" t="s">
        <v>283</v>
      </c>
      <c r="C342" s="227">
        <v>0</v>
      </c>
      <c r="D342" s="227">
        <v>0</v>
      </c>
      <c r="E342" s="223"/>
      <c r="F342" s="224"/>
      <c r="G342" s="224"/>
    </row>
    <row r="343" s="109" customFormat="1" customHeight="1" spans="1:7">
      <c r="A343" s="225">
        <v>2040550</v>
      </c>
      <c r="B343" s="225" t="s">
        <v>91</v>
      </c>
      <c r="C343" s="227">
        <v>0</v>
      </c>
      <c r="D343" s="227">
        <v>0</v>
      </c>
      <c r="E343" s="223"/>
      <c r="F343" s="224"/>
      <c r="G343" s="224"/>
    </row>
    <row r="344" s="109" customFormat="1" customHeight="1" spans="1:7">
      <c r="A344" s="225">
        <v>2040599</v>
      </c>
      <c r="B344" s="225" t="s">
        <v>284</v>
      </c>
      <c r="C344" s="227">
        <v>0</v>
      </c>
      <c r="D344" s="227">
        <v>0</v>
      </c>
      <c r="E344" s="223"/>
      <c r="F344" s="224"/>
      <c r="G344" s="224">
        <v>-1</v>
      </c>
    </row>
    <row r="345" s="109" customFormat="1" customHeight="1" spans="1:7">
      <c r="A345" s="225">
        <v>20406</v>
      </c>
      <c r="B345" s="226" t="s">
        <v>285</v>
      </c>
      <c r="C345" s="227">
        <v>1369</v>
      </c>
      <c r="D345" s="223">
        <f>SUM(D346:D358)</f>
        <v>1369</v>
      </c>
      <c r="E345" s="223">
        <f>SUM(E346:E358)</f>
        <v>1867</v>
      </c>
      <c r="F345" s="224">
        <v>1.36376917457999</v>
      </c>
      <c r="G345" s="224">
        <v>0.087995337995338</v>
      </c>
    </row>
    <row r="346" s="109" customFormat="1" customHeight="1" spans="1:7">
      <c r="A346" s="225">
        <v>2040601</v>
      </c>
      <c r="B346" s="225" t="s">
        <v>82</v>
      </c>
      <c r="C346" s="227">
        <v>1044</v>
      </c>
      <c r="D346" s="227">
        <v>1044</v>
      </c>
      <c r="E346" s="223">
        <v>1183</v>
      </c>
      <c r="F346" s="224">
        <v>1.13314176245211</v>
      </c>
      <c r="G346" s="224">
        <v>0.0180722891566265</v>
      </c>
    </row>
    <row r="347" s="109" customFormat="1" customHeight="1" spans="1:7">
      <c r="A347" s="225">
        <v>2040602</v>
      </c>
      <c r="B347" s="225" t="s">
        <v>83</v>
      </c>
      <c r="C347" s="227">
        <v>0</v>
      </c>
      <c r="D347" s="227">
        <v>0</v>
      </c>
      <c r="E347" s="223">
        <v>28</v>
      </c>
      <c r="F347" s="224"/>
      <c r="G347" s="224">
        <v>0.473684210526316</v>
      </c>
    </row>
    <row r="348" s="109" customFormat="1" customHeight="1" spans="1:7">
      <c r="A348" s="225">
        <v>2040603</v>
      </c>
      <c r="B348" s="225" t="s">
        <v>84</v>
      </c>
      <c r="C348" s="227">
        <v>0</v>
      </c>
      <c r="D348" s="227">
        <v>0</v>
      </c>
      <c r="E348" s="223"/>
      <c r="F348" s="224"/>
      <c r="G348" s="224"/>
    </row>
    <row r="349" s="109" customFormat="1" customHeight="1" spans="1:7">
      <c r="A349" s="225">
        <v>2040604</v>
      </c>
      <c r="B349" s="225" t="s">
        <v>286</v>
      </c>
      <c r="C349" s="227">
        <v>0</v>
      </c>
      <c r="D349" s="227">
        <v>0</v>
      </c>
      <c r="E349" s="223">
        <v>37</v>
      </c>
      <c r="F349" s="224"/>
      <c r="G349" s="224">
        <v>8.25</v>
      </c>
    </row>
    <row r="350" s="109" customFormat="1" customHeight="1" spans="1:7">
      <c r="A350" s="225">
        <v>2040605</v>
      </c>
      <c r="B350" s="225" t="s">
        <v>287</v>
      </c>
      <c r="C350" s="227">
        <v>0</v>
      </c>
      <c r="D350" s="227">
        <v>0</v>
      </c>
      <c r="E350" s="223">
        <v>12</v>
      </c>
      <c r="F350" s="224"/>
      <c r="G350" s="224"/>
    </row>
    <row r="351" s="109" customFormat="1" customHeight="1" spans="1:7">
      <c r="A351" s="225">
        <v>2040606</v>
      </c>
      <c r="B351" s="225" t="s">
        <v>288</v>
      </c>
      <c r="C351" s="227">
        <v>0</v>
      </c>
      <c r="D351" s="227">
        <v>0</v>
      </c>
      <c r="E351" s="223"/>
      <c r="F351" s="224"/>
      <c r="G351" s="224"/>
    </row>
    <row r="352" s="109" customFormat="1" customHeight="1" spans="1:7">
      <c r="A352" s="225">
        <v>2040607</v>
      </c>
      <c r="B352" s="225" t="s">
        <v>289</v>
      </c>
      <c r="C352" s="227">
        <v>0</v>
      </c>
      <c r="D352" s="227">
        <v>0</v>
      </c>
      <c r="E352" s="223">
        <v>24</v>
      </c>
      <c r="F352" s="224"/>
      <c r="G352" s="224">
        <v>5</v>
      </c>
    </row>
    <row r="353" s="109" customFormat="1" customHeight="1" spans="1:7">
      <c r="A353" s="225">
        <v>2040608</v>
      </c>
      <c r="B353" s="225" t="s">
        <v>290</v>
      </c>
      <c r="C353" s="227">
        <v>0</v>
      </c>
      <c r="D353" s="227">
        <v>0</v>
      </c>
      <c r="E353" s="223"/>
      <c r="F353" s="224"/>
      <c r="G353" s="224"/>
    </row>
    <row r="354" s="109" customFormat="1" customHeight="1" spans="1:7">
      <c r="A354" s="225">
        <v>2040610</v>
      </c>
      <c r="B354" s="225" t="s">
        <v>291</v>
      </c>
      <c r="C354" s="227">
        <v>70</v>
      </c>
      <c r="D354" s="227">
        <v>70</v>
      </c>
      <c r="E354" s="223">
        <v>37</v>
      </c>
      <c r="F354" s="224">
        <v>0.528571428571429</v>
      </c>
      <c r="G354" s="224">
        <v>-0.618556701030928</v>
      </c>
    </row>
    <row r="355" s="109" customFormat="1" customHeight="1" spans="1:7">
      <c r="A355" s="225">
        <v>2040612</v>
      </c>
      <c r="B355" s="225" t="s">
        <v>292</v>
      </c>
      <c r="C355" s="227">
        <v>46</v>
      </c>
      <c r="D355" s="227">
        <v>46</v>
      </c>
      <c r="E355" s="223">
        <v>8</v>
      </c>
      <c r="F355" s="224">
        <v>0.173913043478261</v>
      </c>
      <c r="G355" s="224">
        <v>-0.836734693877551</v>
      </c>
    </row>
    <row r="356" s="109" customFormat="1" customHeight="1" spans="1:7">
      <c r="A356" s="225">
        <v>2040613</v>
      </c>
      <c r="B356" s="225" t="s">
        <v>122</v>
      </c>
      <c r="C356" s="227">
        <v>0</v>
      </c>
      <c r="D356" s="227">
        <v>0</v>
      </c>
      <c r="E356" s="223"/>
      <c r="F356" s="224"/>
      <c r="G356" s="224"/>
    </row>
    <row r="357" s="109" customFormat="1" customHeight="1" spans="1:7">
      <c r="A357" s="225">
        <v>2040650</v>
      </c>
      <c r="B357" s="225" t="s">
        <v>91</v>
      </c>
      <c r="C357" s="227">
        <v>0</v>
      </c>
      <c r="D357" s="227">
        <v>0</v>
      </c>
      <c r="E357" s="223"/>
      <c r="F357" s="224"/>
      <c r="G357" s="224"/>
    </row>
    <row r="358" s="109" customFormat="1" customHeight="1" spans="1:7">
      <c r="A358" s="225">
        <v>2040699</v>
      </c>
      <c r="B358" s="225" t="s">
        <v>293</v>
      </c>
      <c r="C358" s="227">
        <v>209</v>
      </c>
      <c r="D358" s="227">
        <v>209</v>
      </c>
      <c r="E358" s="223">
        <v>538</v>
      </c>
      <c r="F358" s="224">
        <v>2.57416267942584</v>
      </c>
      <c r="G358" s="224">
        <v>0.412073490813648</v>
      </c>
    </row>
    <row r="359" s="109" customFormat="1" customHeight="1" spans="1:7">
      <c r="A359" s="225">
        <v>20407</v>
      </c>
      <c r="B359" s="226" t="s">
        <v>294</v>
      </c>
      <c r="C359" s="227">
        <v>0</v>
      </c>
      <c r="D359" s="223">
        <f>SUM(D360:D368)</f>
        <v>0</v>
      </c>
      <c r="E359" s="223">
        <f>SUM(E360:E368)</f>
        <v>0</v>
      </c>
      <c r="F359" s="224"/>
      <c r="G359" s="224"/>
    </row>
    <row r="360" s="109" customFormat="1" customHeight="1" spans="1:7">
      <c r="A360" s="225">
        <v>2040701</v>
      </c>
      <c r="B360" s="225" t="s">
        <v>82</v>
      </c>
      <c r="C360" s="227">
        <v>0</v>
      </c>
      <c r="D360" s="223"/>
      <c r="E360" s="223"/>
      <c r="F360" s="224"/>
      <c r="G360" s="224"/>
    </row>
    <row r="361" s="109" customFormat="1" customHeight="1" spans="1:7">
      <c r="A361" s="225">
        <v>2040702</v>
      </c>
      <c r="B361" s="225" t="s">
        <v>83</v>
      </c>
      <c r="C361" s="227">
        <v>0</v>
      </c>
      <c r="D361" s="223"/>
      <c r="E361" s="223"/>
      <c r="F361" s="224"/>
      <c r="G361" s="224"/>
    </row>
    <row r="362" s="109" customFormat="1" customHeight="1" spans="1:7">
      <c r="A362" s="225">
        <v>2040703</v>
      </c>
      <c r="B362" s="225" t="s">
        <v>84</v>
      </c>
      <c r="C362" s="227">
        <v>0</v>
      </c>
      <c r="D362" s="223"/>
      <c r="E362" s="223"/>
      <c r="F362" s="224"/>
      <c r="G362" s="224"/>
    </row>
    <row r="363" s="109" customFormat="1" customHeight="1" spans="1:7">
      <c r="A363" s="225">
        <v>2040704</v>
      </c>
      <c r="B363" s="225" t="s">
        <v>295</v>
      </c>
      <c r="C363" s="227">
        <v>0</v>
      </c>
      <c r="D363" s="223"/>
      <c r="E363" s="223"/>
      <c r="F363" s="224"/>
      <c r="G363" s="224"/>
    </row>
    <row r="364" s="109" customFormat="1" customHeight="1" spans="1:7">
      <c r="A364" s="225">
        <v>2040705</v>
      </c>
      <c r="B364" s="225" t="s">
        <v>296</v>
      </c>
      <c r="C364" s="227">
        <v>0</v>
      </c>
      <c r="D364" s="223"/>
      <c r="E364" s="223"/>
      <c r="F364" s="224"/>
      <c r="G364" s="224"/>
    </row>
    <row r="365" s="109" customFormat="1" customHeight="1" spans="1:7">
      <c r="A365" s="225">
        <v>2040706</v>
      </c>
      <c r="B365" s="225" t="s">
        <v>297</v>
      </c>
      <c r="C365" s="227">
        <v>0</v>
      </c>
      <c r="D365" s="223"/>
      <c r="E365" s="223"/>
      <c r="F365" s="224"/>
      <c r="G365" s="224"/>
    </row>
    <row r="366" s="109" customFormat="1" customHeight="1" spans="1:7">
      <c r="A366" s="225">
        <v>2040707</v>
      </c>
      <c r="B366" s="225" t="s">
        <v>122</v>
      </c>
      <c r="C366" s="227">
        <v>0</v>
      </c>
      <c r="D366" s="223"/>
      <c r="E366" s="223"/>
      <c r="F366" s="224"/>
      <c r="G366" s="224"/>
    </row>
    <row r="367" s="109" customFormat="1" customHeight="1" spans="1:7">
      <c r="A367" s="225">
        <v>2040750</v>
      </c>
      <c r="B367" s="225" t="s">
        <v>91</v>
      </c>
      <c r="C367" s="227">
        <v>0</v>
      </c>
      <c r="D367" s="223"/>
      <c r="E367" s="223"/>
      <c r="F367" s="224"/>
      <c r="G367" s="224"/>
    </row>
    <row r="368" s="109" customFormat="1" customHeight="1" spans="1:7">
      <c r="A368" s="225">
        <v>2040799</v>
      </c>
      <c r="B368" s="225" t="s">
        <v>298</v>
      </c>
      <c r="C368" s="227">
        <v>0</v>
      </c>
      <c r="D368" s="223"/>
      <c r="E368" s="223"/>
      <c r="F368" s="224"/>
      <c r="G368" s="224"/>
    </row>
    <row r="369" s="109" customFormat="1" customHeight="1" spans="1:7">
      <c r="A369" s="225">
        <v>20408</v>
      </c>
      <c r="B369" s="226" t="s">
        <v>299</v>
      </c>
      <c r="C369" s="227">
        <v>160</v>
      </c>
      <c r="D369" s="223">
        <f>SUM(D370:D378)</f>
        <v>160</v>
      </c>
      <c r="E369" s="223">
        <f>SUM(E370:E378)</f>
        <v>210</v>
      </c>
      <c r="F369" s="224">
        <v>1.3125</v>
      </c>
      <c r="G369" s="224">
        <v>0.3125</v>
      </c>
    </row>
    <row r="370" s="109" customFormat="1" customHeight="1" spans="1:7">
      <c r="A370" s="225">
        <v>2040801</v>
      </c>
      <c r="B370" s="225" t="s">
        <v>82</v>
      </c>
      <c r="C370" s="227">
        <v>0</v>
      </c>
      <c r="D370" s="227">
        <v>0</v>
      </c>
      <c r="E370" s="223"/>
      <c r="F370" s="224"/>
      <c r="G370" s="224"/>
    </row>
    <row r="371" s="109" customFormat="1" customHeight="1" spans="1:7">
      <c r="A371" s="225">
        <v>2040802</v>
      </c>
      <c r="B371" s="225" t="s">
        <v>83</v>
      </c>
      <c r="C371" s="227">
        <v>0</v>
      </c>
      <c r="D371" s="227">
        <v>0</v>
      </c>
      <c r="E371" s="223"/>
      <c r="F371" s="224"/>
      <c r="G371" s="224"/>
    </row>
    <row r="372" s="109" customFormat="1" customHeight="1" spans="1:7">
      <c r="A372" s="225">
        <v>2040803</v>
      </c>
      <c r="B372" s="225" t="s">
        <v>84</v>
      </c>
      <c r="C372" s="227">
        <v>0</v>
      </c>
      <c r="D372" s="227">
        <v>0</v>
      </c>
      <c r="E372" s="223"/>
      <c r="F372" s="224"/>
      <c r="G372" s="224"/>
    </row>
    <row r="373" s="109" customFormat="1" customHeight="1" spans="1:7">
      <c r="A373" s="225">
        <v>2040804</v>
      </c>
      <c r="B373" s="225" t="s">
        <v>300</v>
      </c>
      <c r="C373" s="227">
        <v>0</v>
      </c>
      <c r="D373" s="227">
        <v>0</v>
      </c>
      <c r="E373" s="223"/>
      <c r="F373" s="224"/>
      <c r="G373" s="224"/>
    </row>
    <row r="374" s="109" customFormat="1" customHeight="1" spans="1:7">
      <c r="A374" s="225">
        <v>2040805</v>
      </c>
      <c r="B374" s="225" t="s">
        <v>301</v>
      </c>
      <c r="C374" s="227">
        <v>0</v>
      </c>
      <c r="D374" s="227">
        <v>0</v>
      </c>
      <c r="E374" s="223"/>
      <c r="F374" s="224"/>
      <c r="G374" s="224"/>
    </row>
    <row r="375" s="109" customFormat="1" customHeight="1" spans="1:7">
      <c r="A375" s="225">
        <v>2040806</v>
      </c>
      <c r="B375" s="225" t="s">
        <v>302</v>
      </c>
      <c r="C375" s="227">
        <v>0</v>
      </c>
      <c r="D375" s="227">
        <v>0</v>
      </c>
      <c r="E375" s="223">
        <v>100</v>
      </c>
      <c r="F375" s="224"/>
      <c r="G375" s="224"/>
    </row>
    <row r="376" s="109" customFormat="1" customHeight="1" spans="1:7">
      <c r="A376" s="225">
        <v>2040807</v>
      </c>
      <c r="B376" s="225" t="s">
        <v>122</v>
      </c>
      <c r="C376" s="227">
        <v>0</v>
      </c>
      <c r="D376" s="227">
        <v>0</v>
      </c>
      <c r="E376" s="223"/>
      <c r="F376" s="224"/>
      <c r="G376" s="224"/>
    </row>
    <row r="377" s="109" customFormat="1" customHeight="1" spans="1:7">
      <c r="A377" s="225">
        <v>2040850</v>
      </c>
      <c r="B377" s="225" t="s">
        <v>91</v>
      </c>
      <c r="C377" s="227">
        <v>0</v>
      </c>
      <c r="D377" s="227">
        <v>0</v>
      </c>
      <c r="E377" s="223"/>
      <c r="F377" s="224"/>
      <c r="G377" s="224"/>
    </row>
    <row r="378" s="109" customFormat="1" customHeight="1" spans="1:7">
      <c r="A378" s="225">
        <v>2040899</v>
      </c>
      <c r="B378" s="225" t="s">
        <v>303</v>
      </c>
      <c r="C378" s="227">
        <v>160</v>
      </c>
      <c r="D378" s="227">
        <v>160</v>
      </c>
      <c r="E378" s="223">
        <v>110</v>
      </c>
      <c r="F378" s="224">
        <v>0.6875</v>
      </c>
      <c r="G378" s="224">
        <v>-0.3125</v>
      </c>
    </row>
    <row r="379" s="109" customFormat="1" customHeight="1" spans="1:7">
      <c r="A379" s="225">
        <v>20409</v>
      </c>
      <c r="B379" s="226" t="s">
        <v>304</v>
      </c>
      <c r="C379" s="227">
        <v>0</v>
      </c>
      <c r="D379" s="223">
        <f>SUM(D380:D386)</f>
        <v>0</v>
      </c>
      <c r="E379" s="223">
        <f>SUM(E380:E386)</f>
        <v>0</v>
      </c>
      <c r="F379" s="224"/>
      <c r="G379" s="224"/>
    </row>
    <row r="380" s="109" customFormat="1" customHeight="1" spans="1:7">
      <c r="A380" s="225">
        <v>2040901</v>
      </c>
      <c r="B380" s="225" t="s">
        <v>82</v>
      </c>
      <c r="C380" s="227">
        <v>0</v>
      </c>
      <c r="D380" s="223"/>
      <c r="E380" s="223"/>
      <c r="F380" s="224"/>
      <c r="G380" s="224"/>
    </row>
    <row r="381" s="109" customFormat="1" customHeight="1" spans="1:7">
      <c r="A381" s="225">
        <v>2040902</v>
      </c>
      <c r="B381" s="225" t="s">
        <v>83</v>
      </c>
      <c r="C381" s="227">
        <v>0</v>
      </c>
      <c r="D381" s="223"/>
      <c r="E381" s="223"/>
      <c r="F381" s="224"/>
      <c r="G381" s="224"/>
    </row>
    <row r="382" s="109" customFormat="1" customHeight="1" spans="1:7">
      <c r="A382" s="225">
        <v>2040903</v>
      </c>
      <c r="B382" s="225" t="s">
        <v>84</v>
      </c>
      <c r="C382" s="227">
        <v>0</v>
      </c>
      <c r="D382" s="223"/>
      <c r="E382" s="223"/>
      <c r="F382" s="224"/>
      <c r="G382" s="224"/>
    </row>
    <row r="383" s="109" customFormat="1" customHeight="1" spans="1:7">
      <c r="A383" s="225">
        <v>2040904</v>
      </c>
      <c r="B383" s="225" t="s">
        <v>305</v>
      </c>
      <c r="C383" s="227">
        <v>0</v>
      </c>
      <c r="D383" s="223"/>
      <c r="E383" s="223"/>
      <c r="F383" s="224"/>
      <c r="G383" s="224"/>
    </row>
    <row r="384" s="109" customFormat="1" customHeight="1" spans="1:7">
      <c r="A384" s="225">
        <v>2040905</v>
      </c>
      <c r="B384" s="225" t="s">
        <v>306</v>
      </c>
      <c r="C384" s="227">
        <v>0</v>
      </c>
      <c r="D384" s="223"/>
      <c r="E384" s="223"/>
      <c r="F384" s="224"/>
      <c r="G384" s="224"/>
    </row>
    <row r="385" s="109" customFormat="1" customHeight="1" spans="1:7">
      <c r="A385" s="225">
        <v>2040950</v>
      </c>
      <c r="B385" s="225" t="s">
        <v>91</v>
      </c>
      <c r="C385" s="227">
        <v>0</v>
      </c>
      <c r="D385" s="223"/>
      <c r="E385" s="223"/>
      <c r="F385" s="224"/>
      <c r="G385" s="224"/>
    </row>
    <row r="386" s="109" customFormat="1" customHeight="1" spans="1:7">
      <c r="A386" s="225">
        <v>2040999</v>
      </c>
      <c r="B386" s="225" t="s">
        <v>307</v>
      </c>
      <c r="C386" s="227">
        <v>0</v>
      </c>
      <c r="D386" s="223"/>
      <c r="E386" s="223"/>
      <c r="F386" s="224"/>
      <c r="G386" s="224"/>
    </row>
    <row r="387" s="109" customFormat="1" customHeight="1" spans="1:7">
      <c r="A387" s="225">
        <v>20410</v>
      </c>
      <c r="B387" s="226" t="s">
        <v>308</v>
      </c>
      <c r="C387" s="227">
        <v>0</v>
      </c>
      <c r="D387" s="223">
        <f>SUM(D388:D392)</f>
        <v>0</v>
      </c>
      <c r="E387" s="223">
        <f>SUM(E388:E392)</f>
        <v>0</v>
      </c>
      <c r="F387" s="224"/>
      <c r="G387" s="224"/>
    </row>
    <row r="388" s="109" customFormat="1" customHeight="1" spans="1:7">
      <c r="A388" s="225">
        <v>2041001</v>
      </c>
      <c r="B388" s="225" t="s">
        <v>82</v>
      </c>
      <c r="C388" s="227">
        <v>0</v>
      </c>
      <c r="D388" s="223"/>
      <c r="E388" s="223"/>
      <c r="F388" s="224"/>
      <c r="G388" s="224"/>
    </row>
    <row r="389" s="109" customFormat="1" customHeight="1" spans="1:7">
      <c r="A389" s="225">
        <v>2041002</v>
      </c>
      <c r="B389" s="225" t="s">
        <v>83</v>
      </c>
      <c r="C389" s="227">
        <v>0</v>
      </c>
      <c r="D389" s="223"/>
      <c r="E389" s="223"/>
      <c r="F389" s="224"/>
      <c r="G389" s="224"/>
    </row>
    <row r="390" s="109" customFormat="1" customHeight="1" spans="1:7">
      <c r="A390" s="225">
        <v>2041006</v>
      </c>
      <c r="B390" s="225" t="s">
        <v>122</v>
      </c>
      <c r="C390" s="227">
        <v>0</v>
      </c>
      <c r="D390" s="223"/>
      <c r="E390" s="223"/>
      <c r="F390" s="224"/>
      <c r="G390" s="224"/>
    </row>
    <row r="391" s="109" customFormat="1" customHeight="1" spans="1:7">
      <c r="A391" s="225">
        <v>2041007</v>
      </c>
      <c r="B391" s="225" t="s">
        <v>309</v>
      </c>
      <c r="C391" s="227">
        <v>0</v>
      </c>
      <c r="D391" s="223"/>
      <c r="E391" s="223"/>
      <c r="F391" s="224"/>
      <c r="G391" s="224"/>
    </row>
    <row r="392" s="109" customFormat="1" customHeight="1" spans="1:7">
      <c r="A392" s="225">
        <v>2041099</v>
      </c>
      <c r="B392" s="225" t="s">
        <v>310</v>
      </c>
      <c r="C392" s="227">
        <v>0</v>
      </c>
      <c r="D392" s="223"/>
      <c r="E392" s="223"/>
      <c r="F392" s="224"/>
      <c r="G392" s="224"/>
    </row>
    <row r="393" s="109" customFormat="1" customHeight="1" spans="1:7">
      <c r="A393" s="225">
        <v>20499</v>
      </c>
      <c r="B393" s="226" t="s">
        <v>311</v>
      </c>
      <c r="C393" s="227">
        <v>838</v>
      </c>
      <c r="D393" s="223">
        <f>SUM(D394:D395)</f>
        <v>838</v>
      </c>
      <c r="E393" s="223">
        <f>SUM(E394:E395)</f>
        <v>293</v>
      </c>
      <c r="F393" s="224">
        <v>0.34964200477327</v>
      </c>
      <c r="G393" s="224">
        <v>-0.153179190751445</v>
      </c>
    </row>
    <row r="394" s="109" customFormat="1" customHeight="1" spans="1:7">
      <c r="A394" s="225">
        <v>2049902</v>
      </c>
      <c r="B394" s="225" t="s">
        <v>312</v>
      </c>
      <c r="C394" s="227">
        <v>0</v>
      </c>
      <c r="D394" s="227">
        <v>0</v>
      </c>
      <c r="E394" s="223">
        <v>19</v>
      </c>
      <c r="F394" s="224"/>
      <c r="G394" s="224"/>
    </row>
    <row r="395" s="109" customFormat="1" customHeight="1" spans="1:7">
      <c r="A395" s="225">
        <v>2049999</v>
      </c>
      <c r="B395" s="225" t="s">
        <v>313</v>
      </c>
      <c r="C395" s="227">
        <v>838</v>
      </c>
      <c r="D395" s="227">
        <v>838</v>
      </c>
      <c r="E395" s="223">
        <v>274</v>
      </c>
      <c r="F395" s="224">
        <v>0.326968973747017</v>
      </c>
      <c r="G395" s="224">
        <v>-0.208092485549133</v>
      </c>
    </row>
    <row r="396" s="109" customFormat="1" customHeight="1" spans="1:7">
      <c r="A396" s="225">
        <v>205</v>
      </c>
      <c r="B396" s="226" t="s">
        <v>314</v>
      </c>
      <c r="C396" s="227">
        <v>140474</v>
      </c>
      <c r="D396" s="223">
        <f>SUM(D397,D402,D409,D415,D421,D425,D429,D433,D439,D446)</f>
        <v>140474</v>
      </c>
      <c r="E396" s="223">
        <f>SUM(E397,E402,E409,E415,E421,E425,E429,E433,E439,E446)</f>
        <v>147229</v>
      </c>
      <c r="F396" s="224">
        <v>1.04808719051212</v>
      </c>
      <c r="G396" s="224">
        <v>0.0559348777164168</v>
      </c>
    </row>
    <row r="397" s="109" customFormat="1" customHeight="1" spans="1:7">
      <c r="A397" s="225">
        <v>20501</v>
      </c>
      <c r="B397" s="226" t="s">
        <v>315</v>
      </c>
      <c r="C397" s="227">
        <v>2095</v>
      </c>
      <c r="D397" s="223">
        <f>SUM(D398:D401)</f>
        <v>2095</v>
      </c>
      <c r="E397" s="223">
        <f>SUM(E398:E401)</f>
        <v>2359</v>
      </c>
      <c r="F397" s="224">
        <v>1.12601431980907</v>
      </c>
      <c r="G397" s="224">
        <v>-0.248965297675899</v>
      </c>
    </row>
    <row r="398" s="109" customFormat="1" customHeight="1" spans="1:7">
      <c r="A398" s="225">
        <v>2050101</v>
      </c>
      <c r="B398" s="225" t="s">
        <v>82</v>
      </c>
      <c r="C398" s="227">
        <v>666</v>
      </c>
      <c r="D398" s="227">
        <v>666</v>
      </c>
      <c r="E398" s="223">
        <v>751</v>
      </c>
      <c r="F398" s="224">
        <v>1.12762762762763</v>
      </c>
      <c r="G398" s="224">
        <v>-0.547590361445783</v>
      </c>
    </row>
    <row r="399" s="109" customFormat="1" customHeight="1" spans="1:7">
      <c r="A399" s="225">
        <v>2050102</v>
      </c>
      <c r="B399" s="225" t="s">
        <v>83</v>
      </c>
      <c r="C399" s="227">
        <v>0</v>
      </c>
      <c r="D399" s="227">
        <v>0</v>
      </c>
      <c r="E399" s="223"/>
      <c r="F399" s="224"/>
      <c r="G399" s="224"/>
    </row>
    <row r="400" s="109" customFormat="1" customHeight="1" spans="1:7">
      <c r="A400" s="225">
        <v>2050103</v>
      </c>
      <c r="B400" s="225" t="s">
        <v>84</v>
      </c>
      <c r="C400" s="227">
        <v>0</v>
      </c>
      <c r="D400" s="227">
        <v>0</v>
      </c>
      <c r="E400" s="223"/>
      <c r="F400" s="224"/>
      <c r="G400" s="224"/>
    </row>
    <row r="401" s="109" customFormat="1" customHeight="1" spans="1:7">
      <c r="A401" s="225">
        <v>2050199</v>
      </c>
      <c r="B401" s="225" t="s">
        <v>316</v>
      </c>
      <c r="C401" s="227">
        <v>1429</v>
      </c>
      <c r="D401" s="227">
        <v>1429</v>
      </c>
      <c r="E401" s="223">
        <v>1608</v>
      </c>
      <c r="F401" s="224">
        <v>1.12526242127362</v>
      </c>
      <c r="G401" s="224">
        <v>0.0857528696826468</v>
      </c>
    </row>
    <row r="402" s="109" customFormat="1" customHeight="1" spans="1:7">
      <c r="A402" s="225">
        <v>20502</v>
      </c>
      <c r="B402" s="226" t="s">
        <v>317</v>
      </c>
      <c r="C402" s="227">
        <v>118495</v>
      </c>
      <c r="D402" s="223">
        <f>SUM(D403:D408)</f>
        <v>118495</v>
      </c>
      <c r="E402" s="223">
        <f>SUM(E403:E408)</f>
        <v>100183</v>
      </c>
      <c r="F402" s="224">
        <v>0.845461833832651</v>
      </c>
      <c r="G402" s="224">
        <v>-0.14141613246032</v>
      </c>
    </row>
    <row r="403" s="109" customFormat="1" customHeight="1" spans="1:7">
      <c r="A403" s="225">
        <v>2050201</v>
      </c>
      <c r="B403" s="225" t="s">
        <v>318</v>
      </c>
      <c r="C403" s="227">
        <v>1533</v>
      </c>
      <c r="D403" s="227">
        <v>1533</v>
      </c>
      <c r="E403" s="223">
        <v>2520</v>
      </c>
      <c r="F403" s="224">
        <v>1.64383561643836</v>
      </c>
      <c r="G403" s="224">
        <v>0.335453100158982</v>
      </c>
    </row>
    <row r="404" s="109" customFormat="1" customHeight="1" spans="1:7">
      <c r="A404" s="225">
        <v>2050202</v>
      </c>
      <c r="B404" s="225" t="s">
        <v>319</v>
      </c>
      <c r="C404" s="227">
        <v>43393</v>
      </c>
      <c r="D404" s="227">
        <v>43393</v>
      </c>
      <c r="E404" s="223">
        <v>53385</v>
      </c>
      <c r="F404" s="224">
        <v>1.23026755467472</v>
      </c>
      <c r="G404" s="224">
        <v>0.157649354873685</v>
      </c>
    </row>
    <row r="405" s="109" customFormat="1" customHeight="1" spans="1:7">
      <c r="A405" s="225">
        <v>2050203</v>
      </c>
      <c r="B405" s="225" t="s">
        <v>320</v>
      </c>
      <c r="C405" s="227">
        <v>24794</v>
      </c>
      <c r="D405" s="227">
        <v>24794</v>
      </c>
      <c r="E405" s="223">
        <v>20187</v>
      </c>
      <c r="F405" s="224">
        <v>0.814188916673389</v>
      </c>
      <c r="G405" s="224">
        <v>-0.258485160152806</v>
      </c>
    </row>
    <row r="406" s="109" customFormat="1" customHeight="1" spans="1:7">
      <c r="A406" s="225">
        <v>2050204</v>
      </c>
      <c r="B406" s="225" t="s">
        <v>321</v>
      </c>
      <c r="C406" s="227">
        <v>16904</v>
      </c>
      <c r="D406" s="227">
        <v>16904</v>
      </c>
      <c r="E406" s="223">
        <v>17341</v>
      </c>
      <c r="F406" s="224">
        <v>1.02585186938003</v>
      </c>
      <c r="G406" s="224">
        <v>0.0560901339829476</v>
      </c>
    </row>
    <row r="407" s="109" customFormat="1" customHeight="1" spans="1:7">
      <c r="A407" s="225">
        <v>2050205</v>
      </c>
      <c r="B407" s="225" t="s">
        <v>322</v>
      </c>
      <c r="C407" s="227">
        <v>0</v>
      </c>
      <c r="D407" s="227">
        <v>0</v>
      </c>
      <c r="E407" s="223">
        <v>30</v>
      </c>
      <c r="F407" s="224"/>
      <c r="G407" s="224">
        <v>-0.5</v>
      </c>
    </row>
    <row r="408" s="109" customFormat="1" customHeight="1" spans="1:7">
      <c r="A408" s="225">
        <v>2050299</v>
      </c>
      <c r="B408" s="225" t="s">
        <v>323</v>
      </c>
      <c r="C408" s="227">
        <v>31871</v>
      </c>
      <c r="D408" s="227">
        <v>31871</v>
      </c>
      <c r="E408" s="223">
        <v>6720</v>
      </c>
      <c r="F408" s="224">
        <v>0.21084998901823</v>
      </c>
      <c r="G408" s="224">
        <v>-0.730963247657939</v>
      </c>
    </row>
    <row r="409" s="109" customFormat="1" customHeight="1" spans="1:7">
      <c r="A409" s="225">
        <v>20503</v>
      </c>
      <c r="B409" s="226" t="s">
        <v>324</v>
      </c>
      <c r="C409" s="227">
        <v>8720</v>
      </c>
      <c r="D409" s="223">
        <f>SUM(D410:D414)</f>
        <v>8720</v>
      </c>
      <c r="E409" s="223">
        <f>SUM(E410:E414)</f>
        <v>6781</v>
      </c>
      <c r="F409" s="224">
        <v>0.777637614678899</v>
      </c>
      <c r="G409" s="224">
        <v>-0.216522241478914</v>
      </c>
    </row>
    <row r="410" s="109" customFormat="1" customHeight="1" spans="1:7">
      <c r="A410" s="225">
        <v>2050301</v>
      </c>
      <c r="B410" s="225" t="s">
        <v>325</v>
      </c>
      <c r="C410" s="227">
        <v>0</v>
      </c>
      <c r="D410" s="227">
        <v>0</v>
      </c>
      <c r="E410" s="223">
        <v>3</v>
      </c>
      <c r="F410" s="224"/>
      <c r="G410" s="224"/>
    </row>
    <row r="411" s="109" customFormat="1" customHeight="1" spans="1:7">
      <c r="A411" s="225">
        <v>2050302</v>
      </c>
      <c r="B411" s="225" t="s">
        <v>326</v>
      </c>
      <c r="C411" s="227">
        <v>6535</v>
      </c>
      <c r="D411" s="227">
        <v>6535</v>
      </c>
      <c r="E411" s="223">
        <v>5638</v>
      </c>
      <c r="F411" s="224">
        <v>0.862739097169089</v>
      </c>
      <c r="G411" s="224">
        <v>-0.130743139068763</v>
      </c>
    </row>
    <row r="412" s="109" customFormat="1" customHeight="1" spans="1:7">
      <c r="A412" s="225">
        <v>2050303</v>
      </c>
      <c r="B412" s="225" t="s">
        <v>327</v>
      </c>
      <c r="C412" s="227">
        <v>923</v>
      </c>
      <c r="D412" s="227">
        <v>923</v>
      </c>
      <c r="E412" s="223">
        <v>957</v>
      </c>
      <c r="F412" s="224">
        <v>1.03683640303359</v>
      </c>
      <c r="G412" s="224">
        <v>0.044759825327511</v>
      </c>
    </row>
    <row r="413" s="109" customFormat="1" customHeight="1" spans="1:7">
      <c r="A413" s="225">
        <v>2050305</v>
      </c>
      <c r="B413" s="225" t="s">
        <v>328</v>
      </c>
      <c r="C413" s="227">
        <v>0</v>
      </c>
      <c r="D413" s="227">
        <v>0</v>
      </c>
      <c r="E413" s="223"/>
      <c r="F413" s="224"/>
      <c r="G413" s="224"/>
    </row>
    <row r="414" s="109" customFormat="1" customHeight="1" spans="1:7">
      <c r="A414" s="225">
        <v>2050399</v>
      </c>
      <c r="B414" s="225" t="s">
        <v>329</v>
      </c>
      <c r="C414" s="227">
        <v>1262</v>
      </c>
      <c r="D414" s="227">
        <v>1262</v>
      </c>
      <c r="E414" s="223">
        <v>183</v>
      </c>
      <c r="F414" s="224">
        <v>0.145007923930269</v>
      </c>
      <c r="G414" s="224">
        <v>-0.853950518754988</v>
      </c>
    </row>
    <row r="415" s="109" customFormat="1" customHeight="1" spans="1:7">
      <c r="A415" s="225">
        <v>20504</v>
      </c>
      <c r="B415" s="226" t="s">
        <v>330</v>
      </c>
      <c r="C415" s="227">
        <v>0</v>
      </c>
      <c r="D415" s="223">
        <f>SUM(D416:D420)</f>
        <v>0</v>
      </c>
      <c r="E415" s="223">
        <f>SUM(E416:E420)</f>
        <v>46</v>
      </c>
      <c r="F415" s="224"/>
      <c r="G415" s="224">
        <v>45</v>
      </c>
    </row>
    <row r="416" s="109" customFormat="1" customHeight="1" spans="1:7">
      <c r="A416" s="225">
        <v>2050401</v>
      </c>
      <c r="B416" s="225" t="s">
        <v>331</v>
      </c>
      <c r="C416" s="227">
        <v>0</v>
      </c>
      <c r="D416" s="223"/>
      <c r="E416" s="223"/>
      <c r="F416" s="224"/>
      <c r="G416" s="224"/>
    </row>
    <row r="417" s="109" customFormat="1" customHeight="1" spans="1:7">
      <c r="A417" s="225">
        <v>2050402</v>
      </c>
      <c r="B417" s="225" t="s">
        <v>332</v>
      </c>
      <c r="C417" s="227">
        <v>0</v>
      </c>
      <c r="D417" s="223"/>
      <c r="E417" s="223"/>
      <c r="F417" s="224"/>
      <c r="G417" s="224"/>
    </row>
    <row r="418" s="109" customFormat="1" customHeight="1" spans="1:7">
      <c r="A418" s="225">
        <v>2050403</v>
      </c>
      <c r="B418" s="225" t="s">
        <v>333</v>
      </c>
      <c r="C418" s="227">
        <v>0</v>
      </c>
      <c r="D418" s="223"/>
      <c r="E418" s="223"/>
      <c r="F418" s="224"/>
      <c r="G418" s="224"/>
    </row>
    <row r="419" s="109" customFormat="1" customHeight="1" spans="1:7">
      <c r="A419" s="225">
        <v>2050404</v>
      </c>
      <c r="B419" s="225" t="s">
        <v>334</v>
      </c>
      <c r="C419" s="227">
        <v>0</v>
      </c>
      <c r="D419" s="223">
        <v>0</v>
      </c>
      <c r="E419" s="223">
        <v>3</v>
      </c>
      <c r="F419" s="224"/>
      <c r="G419" s="224">
        <v>2</v>
      </c>
    </row>
    <row r="420" s="109" customFormat="1" customHeight="1" spans="1:7">
      <c r="A420" s="225">
        <v>2050499</v>
      </c>
      <c r="B420" s="225" t="s">
        <v>335</v>
      </c>
      <c r="C420" s="227">
        <v>0</v>
      </c>
      <c r="D420" s="223">
        <v>0</v>
      </c>
      <c r="E420" s="223">
        <v>43</v>
      </c>
      <c r="F420" s="224"/>
      <c r="G420" s="224"/>
    </row>
    <row r="421" s="109" customFormat="1" customHeight="1" spans="1:7">
      <c r="A421" s="225">
        <v>20505</v>
      </c>
      <c r="B421" s="226" t="s">
        <v>336</v>
      </c>
      <c r="C421" s="227">
        <v>125</v>
      </c>
      <c r="D421" s="223">
        <f>SUM(D422:D424)</f>
        <v>125</v>
      </c>
      <c r="E421" s="223">
        <f>SUM(E422:E424)</f>
        <v>126</v>
      </c>
      <c r="F421" s="224">
        <v>1.008</v>
      </c>
      <c r="G421" s="224">
        <v>-0.385365853658537</v>
      </c>
    </row>
    <row r="422" s="109" customFormat="1" customHeight="1" spans="1:7">
      <c r="A422" s="225">
        <v>2050501</v>
      </c>
      <c r="B422" s="225" t="s">
        <v>337</v>
      </c>
      <c r="C422" s="227">
        <v>125</v>
      </c>
      <c r="D422" s="227">
        <v>125</v>
      </c>
      <c r="E422" s="223">
        <v>115</v>
      </c>
      <c r="F422" s="224">
        <v>0.92</v>
      </c>
      <c r="G422" s="224">
        <v>-0.364640883977901</v>
      </c>
    </row>
    <row r="423" s="109" customFormat="1" customHeight="1" spans="1:7">
      <c r="A423" s="225">
        <v>2050502</v>
      </c>
      <c r="B423" s="225" t="s">
        <v>338</v>
      </c>
      <c r="C423" s="227">
        <v>0</v>
      </c>
      <c r="D423" s="227">
        <v>0</v>
      </c>
      <c r="E423" s="223"/>
      <c r="F423" s="224"/>
      <c r="G423" s="224"/>
    </row>
    <row r="424" s="109" customFormat="1" customHeight="1" spans="1:7">
      <c r="A424" s="225">
        <v>2050599</v>
      </c>
      <c r="B424" s="225" t="s">
        <v>339</v>
      </c>
      <c r="C424" s="227">
        <v>0</v>
      </c>
      <c r="D424" s="227">
        <v>0</v>
      </c>
      <c r="E424" s="223">
        <v>11</v>
      </c>
      <c r="F424" s="224"/>
      <c r="G424" s="224">
        <v>-0.541666666666667</v>
      </c>
    </row>
    <row r="425" s="109" customFormat="1" customHeight="1" spans="1:7">
      <c r="A425" s="225">
        <v>20506</v>
      </c>
      <c r="B425" s="226" t="s">
        <v>340</v>
      </c>
      <c r="C425" s="227">
        <v>0</v>
      </c>
      <c r="D425" s="223">
        <f>SUM(D426:D428)</f>
        <v>0</v>
      </c>
      <c r="E425" s="223">
        <f>SUM(E426:E428)</f>
        <v>0</v>
      </c>
      <c r="F425" s="224"/>
      <c r="G425" s="224"/>
    </row>
    <row r="426" s="109" customFormat="1" customHeight="1" spans="1:7">
      <c r="A426" s="225">
        <v>2050601</v>
      </c>
      <c r="B426" s="225" t="s">
        <v>341</v>
      </c>
      <c r="C426" s="227">
        <v>0</v>
      </c>
      <c r="D426" s="223"/>
      <c r="E426" s="223"/>
      <c r="F426" s="224"/>
      <c r="G426" s="224"/>
    </row>
    <row r="427" s="109" customFormat="1" customHeight="1" spans="1:7">
      <c r="A427" s="225">
        <v>2050602</v>
      </c>
      <c r="B427" s="225" t="s">
        <v>342</v>
      </c>
      <c r="C427" s="227">
        <v>0</v>
      </c>
      <c r="D427" s="223"/>
      <c r="E427" s="223"/>
      <c r="F427" s="224"/>
      <c r="G427" s="224"/>
    </row>
    <row r="428" s="109" customFormat="1" customHeight="1" spans="1:7">
      <c r="A428" s="225">
        <v>2050699</v>
      </c>
      <c r="B428" s="225" t="s">
        <v>343</v>
      </c>
      <c r="C428" s="227">
        <v>0</v>
      </c>
      <c r="D428" s="223"/>
      <c r="E428" s="223"/>
      <c r="F428" s="224"/>
      <c r="G428" s="224"/>
    </row>
    <row r="429" s="109" customFormat="1" customHeight="1" spans="1:7">
      <c r="A429" s="225">
        <v>20507</v>
      </c>
      <c r="B429" s="226" t="s">
        <v>344</v>
      </c>
      <c r="C429" s="227">
        <v>186</v>
      </c>
      <c r="D429" s="223">
        <f>SUM(D430:D432)</f>
        <v>186</v>
      </c>
      <c r="E429" s="223">
        <f>SUM(E430:E432)</f>
        <v>377</v>
      </c>
      <c r="F429" s="224">
        <v>2.02688172043011</v>
      </c>
      <c r="G429" s="224">
        <v>0.00533333333333341</v>
      </c>
    </row>
    <row r="430" s="109" customFormat="1" customHeight="1" spans="1:7">
      <c r="A430" s="225">
        <v>2050701</v>
      </c>
      <c r="B430" s="225" t="s">
        <v>345</v>
      </c>
      <c r="C430" s="227">
        <v>186</v>
      </c>
      <c r="D430" s="227">
        <v>186</v>
      </c>
      <c r="E430" s="223">
        <v>370</v>
      </c>
      <c r="F430" s="224">
        <v>1.98924731182796</v>
      </c>
      <c r="G430" s="224">
        <v>-0.00804289544235925</v>
      </c>
    </row>
    <row r="431" s="109" customFormat="1" customHeight="1" spans="1:7">
      <c r="A431" s="225">
        <v>2050702</v>
      </c>
      <c r="B431" s="225" t="s">
        <v>346</v>
      </c>
      <c r="C431" s="227">
        <v>0</v>
      </c>
      <c r="D431" s="227">
        <v>0</v>
      </c>
      <c r="E431" s="223"/>
      <c r="F431" s="224"/>
      <c r="G431" s="224"/>
    </row>
    <row r="432" s="109" customFormat="1" customHeight="1" spans="1:7">
      <c r="A432" s="225">
        <v>2050799</v>
      </c>
      <c r="B432" s="225" t="s">
        <v>347</v>
      </c>
      <c r="C432" s="227">
        <v>0</v>
      </c>
      <c r="D432" s="227">
        <v>0</v>
      </c>
      <c r="E432" s="223">
        <v>7</v>
      </c>
      <c r="F432" s="224"/>
      <c r="G432" s="224">
        <v>2.5</v>
      </c>
    </row>
    <row r="433" s="109" customFormat="1" customHeight="1" spans="1:7">
      <c r="A433" s="225">
        <v>20508</v>
      </c>
      <c r="B433" s="226" t="s">
        <v>348</v>
      </c>
      <c r="C433" s="227">
        <v>483</v>
      </c>
      <c r="D433" s="223">
        <f>SUM(D434:D438)</f>
        <v>483</v>
      </c>
      <c r="E433" s="223">
        <f>SUM(E434:E438)</f>
        <v>525</v>
      </c>
      <c r="F433" s="224">
        <v>1.08695652173913</v>
      </c>
      <c r="G433" s="224">
        <v>-0.0205223880597015</v>
      </c>
    </row>
    <row r="434" s="109" customFormat="1" customHeight="1" spans="1:7">
      <c r="A434" s="225">
        <v>2050801</v>
      </c>
      <c r="B434" s="225" t="s">
        <v>349</v>
      </c>
      <c r="C434" s="227">
        <v>483</v>
      </c>
      <c r="D434" s="227">
        <v>483</v>
      </c>
      <c r="E434" s="223">
        <v>525</v>
      </c>
      <c r="F434" s="224">
        <v>1.08695652173913</v>
      </c>
      <c r="G434" s="224">
        <v>-0.00568181818181823</v>
      </c>
    </row>
    <row r="435" s="109" customFormat="1" customHeight="1" spans="1:7">
      <c r="A435" s="225">
        <v>2050802</v>
      </c>
      <c r="B435" s="225" t="s">
        <v>350</v>
      </c>
      <c r="C435" s="227">
        <v>0</v>
      </c>
      <c r="D435" s="227">
        <v>0</v>
      </c>
      <c r="E435" s="223"/>
      <c r="F435" s="224"/>
      <c r="G435" s="224"/>
    </row>
    <row r="436" s="109" customFormat="1" customHeight="1" spans="1:7">
      <c r="A436" s="225">
        <v>2050803</v>
      </c>
      <c r="B436" s="225" t="s">
        <v>351</v>
      </c>
      <c r="C436" s="227">
        <v>0</v>
      </c>
      <c r="D436" s="227">
        <v>0</v>
      </c>
      <c r="E436" s="223"/>
      <c r="F436" s="224"/>
      <c r="G436" s="224"/>
    </row>
    <row r="437" s="109" customFormat="1" customHeight="1" spans="1:7">
      <c r="A437" s="225">
        <v>2050804</v>
      </c>
      <c r="B437" s="225" t="s">
        <v>352</v>
      </c>
      <c r="C437" s="227">
        <v>0</v>
      </c>
      <c r="D437" s="227">
        <v>0</v>
      </c>
      <c r="E437" s="223"/>
      <c r="F437" s="224"/>
      <c r="G437" s="224"/>
    </row>
    <row r="438" s="109" customFormat="1" customHeight="1" spans="1:7">
      <c r="A438" s="225">
        <v>2050899</v>
      </c>
      <c r="B438" s="225" t="s">
        <v>353</v>
      </c>
      <c r="C438" s="227">
        <v>0</v>
      </c>
      <c r="D438" s="227">
        <v>0</v>
      </c>
      <c r="E438" s="223"/>
      <c r="F438" s="224"/>
      <c r="G438" s="224">
        <v>-1</v>
      </c>
    </row>
    <row r="439" s="109" customFormat="1" customHeight="1" spans="1:7">
      <c r="A439" s="225">
        <v>20509</v>
      </c>
      <c r="B439" s="226" t="s">
        <v>354</v>
      </c>
      <c r="C439" s="227">
        <v>1690</v>
      </c>
      <c r="D439" s="223">
        <f>SUM(D440:D445)</f>
        <v>1690</v>
      </c>
      <c r="E439" s="223">
        <f>SUM(E440:E445)</f>
        <v>544</v>
      </c>
      <c r="F439" s="224">
        <v>0.32189349112426</v>
      </c>
      <c r="G439" s="224">
        <v>1.83333333333333</v>
      </c>
    </row>
    <row r="440" s="109" customFormat="1" customHeight="1" spans="1:7">
      <c r="A440" s="225">
        <v>2050901</v>
      </c>
      <c r="B440" s="225" t="s">
        <v>355</v>
      </c>
      <c r="C440" s="227">
        <v>0</v>
      </c>
      <c r="D440" s="227">
        <v>0</v>
      </c>
      <c r="E440" s="223"/>
      <c r="F440" s="224"/>
      <c r="G440" s="224">
        <v>-1</v>
      </c>
    </row>
    <row r="441" s="109" customFormat="1" customHeight="1" spans="1:7">
      <c r="A441" s="225">
        <v>2050902</v>
      </c>
      <c r="B441" s="225" t="s">
        <v>356</v>
      </c>
      <c r="C441" s="227">
        <v>0</v>
      </c>
      <c r="D441" s="227">
        <v>0</v>
      </c>
      <c r="E441" s="223"/>
      <c r="F441" s="224"/>
      <c r="G441" s="224"/>
    </row>
    <row r="442" s="109" customFormat="1" customHeight="1" spans="1:7">
      <c r="A442" s="225">
        <v>2050903</v>
      </c>
      <c r="B442" s="225" t="s">
        <v>357</v>
      </c>
      <c r="C442" s="227">
        <v>0</v>
      </c>
      <c r="D442" s="227">
        <v>0</v>
      </c>
      <c r="E442" s="223"/>
      <c r="F442" s="224"/>
      <c r="G442" s="224"/>
    </row>
    <row r="443" s="109" customFormat="1" customHeight="1" spans="1:7">
      <c r="A443" s="225">
        <v>2050904</v>
      </c>
      <c r="B443" s="225" t="s">
        <v>358</v>
      </c>
      <c r="C443" s="227">
        <v>0</v>
      </c>
      <c r="D443" s="227">
        <v>0</v>
      </c>
      <c r="E443" s="223"/>
      <c r="F443" s="224"/>
      <c r="G443" s="224"/>
    </row>
    <row r="444" s="109" customFormat="1" customHeight="1" spans="1:7">
      <c r="A444" s="225">
        <v>2050905</v>
      </c>
      <c r="B444" s="225" t="s">
        <v>359</v>
      </c>
      <c r="C444" s="227">
        <v>0</v>
      </c>
      <c r="D444" s="227">
        <v>0</v>
      </c>
      <c r="E444" s="223"/>
      <c r="F444" s="224"/>
      <c r="G444" s="224"/>
    </row>
    <row r="445" s="109" customFormat="1" customHeight="1" spans="1:7">
      <c r="A445" s="225">
        <v>2050999</v>
      </c>
      <c r="B445" s="225" t="s">
        <v>360</v>
      </c>
      <c r="C445" s="227">
        <v>1690</v>
      </c>
      <c r="D445" s="227">
        <v>1690</v>
      </c>
      <c r="E445" s="223">
        <v>544</v>
      </c>
      <c r="F445" s="224">
        <v>0.32189349112426</v>
      </c>
      <c r="G445" s="224">
        <v>3.02962962962963</v>
      </c>
    </row>
    <row r="446" s="109" customFormat="1" customHeight="1" spans="1:7">
      <c r="A446" s="225">
        <v>20599</v>
      </c>
      <c r="B446" s="226" t="s">
        <v>361</v>
      </c>
      <c r="C446" s="227">
        <v>8680</v>
      </c>
      <c r="D446" s="223">
        <f>D447</f>
        <v>8680</v>
      </c>
      <c r="E446" s="223">
        <f>E447</f>
        <v>36288</v>
      </c>
      <c r="F446" s="224">
        <v>4.18064516129032</v>
      </c>
      <c r="G446" s="224">
        <v>2.7639249040556</v>
      </c>
    </row>
    <row r="447" s="109" customFormat="1" customHeight="1" spans="1:7">
      <c r="A447" s="225">
        <v>2059999</v>
      </c>
      <c r="B447" s="225" t="s">
        <v>362</v>
      </c>
      <c r="C447" s="227">
        <v>8680</v>
      </c>
      <c r="D447" s="227">
        <v>8680</v>
      </c>
      <c r="E447" s="223">
        <v>36288</v>
      </c>
      <c r="F447" s="224">
        <v>4.18064516129032</v>
      </c>
      <c r="G447" s="224">
        <v>2.7639249040556</v>
      </c>
    </row>
    <row r="448" s="109" customFormat="1" customHeight="1" spans="1:7">
      <c r="A448" s="225">
        <v>206</v>
      </c>
      <c r="B448" s="226" t="s">
        <v>363</v>
      </c>
      <c r="C448" s="223">
        <f>SUM(C449,C454,C463,C469,C474,C479,C484,C491,C495,C499)</f>
        <v>4985</v>
      </c>
      <c r="D448" s="223">
        <f>SUM(D449,D454,D463,D469,D474,D479,D484,D491,D495,D499)</f>
        <v>16985</v>
      </c>
      <c r="E448" s="223">
        <f>SUM(E449,E454,E463,E469,E474,E479,E484,E491,E495,E499)</f>
        <v>17102</v>
      </c>
      <c r="F448" s="224">
        <v>1.0068884309685</v>
      </c>
      <c r="G448" s="224">
        <v>-0.350499411340245</v>
      </c>
    </row>
    <row r="449" s="109" customFormat="1" customHeight="1" spans="1:7">
      <c r="A449" s="225">
        <v>20601</v>
      </c>
      <c r="B449" s="226" t="s">
        <v>364</v>
      </c>
      <c r="C449" s="227">
        <v>563</v>
      </c>
      <c r="D449" s="227">
        <v>563</v>
      </c>
      <c r="E449" s="223">
        <f>SUM(E450:E453)</f>
        <v>266</v>
      </c>
      <c r="F449" s="224">
        <v>0.47246891651865</v>
      </c>
      <c r="G449" s="224">
        <v>-0.0600706713780919</v>
      </c>
    </row>
    <row r="450" s="109" customFormat="1" customHeight="1" spans="1:7">
      <c r="A450" s="225">
        <v>2060101</v>
      </c>
      <c r="B450" s="225" t="s">
        <v>82</v>
      </c>
      <c r="C450" s="227">
        <v>100</v>
      </c>
      <c r="D450" s="227">
        <v>100</v>
      </c>
      <c r="E450" s="223">
        <v>114</v>
      </c>
      <c r="F450" s="224">
        <v>1.14</v>
      </c>
      <c r="G450" s="224">
        <v>-0.313253012048193</v>
      </c>
    </row>
    <row r="451" s="109" customFormat="1" customHeight="1" spans="1:7">
      <c r="A451" s="225">
        <v>2060102</v>
      </c>
      <c r="B451" s="225" t="s">
        <v>83</v>
      </c>
      <c r="C451" s="227">
        <v>0</v>
      </c>
      <c r="D451" s="227">
        <v>0</v>
      </c>
      <c r="E451" s="223"/>
      <c r="F451" s="224"/>
      <c r="G451" s="224"/>
    </row>
    <row r="452" s="109" customFormat="1" customHeight="1" spans="1:7">
      <c r="A452" s="225">
        <v>2060103</v>
      </c>
      <c r="B452" s="225" t="s">
        <v>84</v>
      </c>
      <c r="C452" s="227">
        <v>0</v>
      </c>
      <c r="D452" s="227">
        <v>0</v>
      </c>
      <c r="E452" s="223"/>
      <c r="F452" s="224"/>
      <c r="G452" s="224"/>
    </row>
    <row r="453" s="109" customFormat="1" customHeight="1" spans="1:7">
      <c r="A453" s="225">
        <v>2060199</v>
      </c>
      <c r="B453" s="225" t="s">
        <v>365</v>
      </c>
      <c r="C453" s="227">
        <v>463</v>
      </c>
      <c r="D453" s="227">
        <v>463</v>
      </c>
      <c r="E453" s="223">
        <v>152</v>
      </c>
      <c r="F453" s="224">
        <v>0.32829373650108</v>
      </c>
      <c r="G453" s="224">
        <v>0.299145299145299</v>
      </c>
    </row>
    <row r="454" s="109" customFormat="1" customHeight="1" spans="1:7">
      <c r="A454" s="225">
        <v>20602</v>
      </c>
      <c r="B454" s="226" t="s">
        <v>366</v>
      </c>
      <c r="C454" s="227">
        <v>4</v>
      </c>
      <c r="D454" s="223">
        <f>SUM(D455:D462)</f>
        <v>4</v>
      </c>
      <c r="E454" s="223">
        <f>SUM(E455:E462)</f>
        <v>44</v>
      </c>
      <c r="F454" s="224">
        <v>11</v>
      </c>
      <c r="G454" s="224">
        <v>10</v>
      </c>
    </row>
    <row r="455" s="109" customFormat="1" customHeight="1" spans="1:7">
      <c r="A455" s="225">
        <v>2060201</v>
      </c>
      <c r="B455" s="225" t="s">
        <v>367</v>
      </c>
      <c r="C455" s="227">
        <v>0</v>
      </c>
      <c r="D455" s="223"/>
      <c r="E455" s="223"/>
      <c r="F455" s="224"/>
      <c r="G455" s="224"/>
    </row>
    <row r="456" s="109" customFormat="1" customHeight="1" spans="1:7">
      <c r="A456" s="225">
        <v>2060203</v>
      </c>
      <c r="B456" s="225" t="s">
        <v>368</v>
      </c>
      <c r="C456" s="227">
        <v>0</v>
      </c>
      <c r="D456" s="223"/>
      <c r="E456" s="223"/>
      <c r="F456" s="224"/>
      <c r="G456" s="224"/>
    </row>
    <row r="457" s="109" customFormat="1" customHeight="1" spans="1:7">
      <c r="A457" s="225">
        <v>2060204</v>
      </c>
      <c r="B457" s="225" t="s">
        <v>369</v>
      </c>
      <c r="C457" s="227">
        <v>0</v>
      </c>
      <c r="D457" s="223"/>
      <c r="E457" s="223"/>
      <c r="F457" s="224"/>
      <c r="G457" s="224"/>
    </row>
    <row r="458" s="109" customFormat="1" customHeight="1" spans="1:7">
      <c r="A458" s="225">
        <v>2060205</v>
      </c>
      <c r="B458" s="225" t="s">
        <v>370</v>
      </c>
      <c r="C458" s="227">
        <v>0</v>
      </c>
      <c r="D458" s="223"/>
      <c r="E458" s="223"/>
      <c r="F458" s="224"/>
      <c r="G458" s="224"/>
    </row>
    <row r="459" s="109" customFormat="1" customHeight="1" spans="1:7">
      <c r="A459" s="225">
        <v>2060206</v>
      </c>
      <c r="B459" s="225" t="s">
        <v>371</v>
      </c>
      <c r="C459" s="227">
        <v>0</v>
      </c>
      <c r="D459" s="223"/>
      <c r="E459" s="223"/>
      <c r="F459" s="224"/>
      <c r="G459" s="224"/>
    </row>
    <row r="460" s="109" customFormat="1" customHeight="1" spans="1:7">
      <c r="A460" s="225">
        <v>2060207</v>
      </c>
      <c r="B460" s="225" t="s">
        <v>372</v>
      </c>
      <c r="C460" s="227">
        <v>0</v>
      </c>
      <c r="D460" s="223"/>
      <c r="E460" s="223"/>
      <c r="F460" s="224"/>
      <c r="G460" s="224"/>
    </row>
    <row r="461" s="109" customFormat="1" customHeight="1" spans="1:7">
      <c r="A461" s="225">
        <v>2060208</v>
      </c>
      <c r="B461" s="225" t="s">
        <v>373</v>
      </c>
      <c r="C461" s="227">
        <v>0</v>
      </c>
      <c r="D461" s="223"/>
      <c r="E461" s="223"/>
      <c r="F461" s="224"/>
      <c r="G461" s="224"/>
    </row>
    <row r="462" s="109" customFormat="1" customHeight="1" spans="1:7">
      <c r="A462" s="225">
        <v>2060299</v>
      </c>
      <c r="B462" s="225" t="s">
        <v>374</v>
      </c>
      <c r="C462" s="227">
        <v>4</v>
      </c>
      <c r="D462" s="223">
        <v>4</v>
      </c>
      <c r="E462" s="223">
        <v>44</v>
      </c>
      <c r="F462" s="224">
        <v>11</v>
      </c>
      <c r="G462" s="224">
        <v>10</v>
      </c>
    </row>
    <row r="463" s="109" customFormat="1" customHeight="1" spans="1:7">
      <c r="A463" s="225">
        <v>20603</v>
      </c>
      <c r="B463" s="226" t="s">
        <v>375</v>
      </c>
      <c r="C463" s="227">
        <v>0</v>
      </c>
      <c r="D463" s="223">
        <f>SUM(D464:D468)</f>
        <v>0</v>
      </c>
      <c r="E463" s="223">
        <f>SUM(E464:E468)</f>
        <v>0</v>
      </c>
      <c r="F463" s="224"/>
      <c r="G463" s="224"/>
    </row>
    <row r="464" s="109" customFormat="1" customHeight="1" spans="1:7">
      <c r="A464" s="225">
        <v>2060301</v>
      </c>
      <c r="B464" s="225" t="s">
        <v>367</v>
      </c>
      <c r="C464" s="227">
        <v>0</v>
      </c>
      <c r="D464" s="223"/>
      <c r="E464" s="223"/>
      <c r="F464" s="224"/>
      <c r="G464" s="224"/>
    </row>
    <row r="465" s="109" customFormat="1" customHeight="1" spans="1:7">
      <c r="A465" s="225">
        <v>2060302</v>
      </c>
      <c r="B465" s="225" t="s">
        <v>376</v>
      </c>
      <c r="C465" s="227">
        <v>0</v>
      </c>
      <c r="D465" s="223"/>
      <c r="E465" s="223"/>
      <c r="F465" s="224"/>
      <c r="G465" s="224"/>
    </row>
    <row r="466" s="109" customFormat="1" customHeight="1" spans="1:7">
      <c r="A466" s="225">
        <v>2060303</v>
      </c>
      <c r="B466" s="225" t="s">
        <v>377</v>
      </c>
      <c r="C466" s="227">
        <v>0</v>
      </c>
      <c r="D466" s="223"/>
      <c r="E466" s="223"/>
      <c r="F466" s="224"/>
      <c r="G466" s="224"/>
    </row>
    <row r="467" s="109" customFormat="1" customHeight="1" spans="1:7">
      <c r="A467" s="225">
        <v>2060304</v>
      </c>
      <c r="B467" s="225" t="s">
        <v>378</v>
      </c>
      <c r="C467" s="227">
        <v>0</v>
      </c>
      <c r="D467" s="223"/>
      <c r="E467" s="223"/>
      <c r="F467" s="224"/>
      <c r="G467" s="224"/>
    </row>
    <row r="468" s="109" customFormat="1" customHeight="1" spans="1:7">
      <c r="A468" s="225">
        <v>2060399</v>
      </c>
      <c r="B468" s="225" t="s">
        <v>379</v>
      </c>
      <c r="C468" s="227">
        <v>0</v>
      </c>
      <c r="D468" s="223"/>
      <c r="E468" s="223"/>
      <c r="F468" s="224"/>
      <c r="G468" s="224"/>
    </row>
    <row r="469" s="109" customFormat="1" customHeight="1" spans="1:7">
      <c r="A469" s="225">
        <v>20604</v>
      </c>
      <c r="B469" s="226" t="s">
        <v>380</v>
      </c>
      <c r="C469" s="227">
        <v>10</v>
      </c>
      <c r="D469" s="223">
        <f>SUM(D470:D473)</f>
        <v>10</v>
      </c>
      <c r="E469" s="223">
        <f>SUM(E470:E473)</f>
        <v>100</v>
      </c>
      <c r="F469" s="224">
        <v>10</v>
      </c>
      <c r="G469" s="224">
        <v>9</v>
      </c>
    </row>
    <row r="470" s="109" customFormat="1" customHeight="1" spans="1:7">
      <c r="A470" s="225">
        <v>2060401</v>
      </c>
      <c r="B470" s="225" t="s">
        <v>367</v>
      </c>
      <c r="C470" s="227">
        <v>0</v>
      </c>
      <c r="D470" s="227">
        <v>0</v>
      </c>
      <c r="E470" s="223"/>
      <c r="F470" s="224"/>
      <c r="G470" s="224"/>
    </row>
    <row r="471" s="109" customFormat="1" customHeight="1" spans="1:7">
      <c r="A471" s="225">
        <v>2060404</v>
      </c>
      <c r="B471" s="225" t="s">
        <v>381</v>
      </c>
      <c r="C471" s="227">
        <v>10</v>
      </c>
      <c r="D471" s="227">
        <v>10</v>
      </c>
      <c r="E471" s="223">
        <v>70</v>
      </c>
      <c r="F471" s="224">
        <v>7</v>
      </c>
      <c r="G471" s="224">
        <v>6</v>
      </c>
    </row>
    <row r="472" s="109" customFormat="1" customHeight="1" spans="1:7">
      <c r="A472" s="225">
        <v>2060405</v>
      </c>
      <c r="B472" s="225" t="s">
        <v>382</v>
      </c>
      <c r="C472" s="227">
        <v>0</v>
      </c>
      <c r="D472" s="227">
        <v>0</v>
      </c>
      <c r="E472" s="223"/>
      <c r="F472" s="224"/>
      <c r="G472" s="224"/>
    </row>
    <row r="473" s="109" customFormat="1" customHeight="1" spans="1:7">
      <c r="A473" s="225">
        <v>2060499</v>
      </c>
      <c r="B473" s="225" t="s">
        <v>383</v>
      </c>
      <c r="C473" s="227">
        <v>0</v>
      </c>
      <c r="D473" s="227">
        <v>0</v>
      </c>
      <c r="E473" s="223">
        <v>30</v>
      </c>
      <c r="F473" s="224"/>
      <c r="G473" s="224"/>
    </row>
    <row r="474" s="109" customFormat="1" customHeight="1" spans="1:7">
      <c r="A474" s="225">
        <v>20605</v>
      </c>
      <c r="B474" s="226" t="s">
        <v>384</v>
      </c>
      <c r="C474" s="227">
        <v>91</v>
      </c>
      <c r="D474" s="223">
        <f>SUM(D475:D478)</f>
        <v>91</v>
      </c>
      <c r="E474" s="223">
        <f>SUM(E475:E478)</f>
        <v>76</v>
      </c>
      <c r="F474" s="224">
        <v>0.835164835164835</v>
      </c>
      <c r="G474" s="224">
        <v>-0.164835164835165</v>
      </c>
    </row>
    <row r="475" s="109" customFormat="1" customHeight="1" spans="1:7">
      <c r="A475" s="225">
        <v>2060501</v>
      </c>
      <c r="B475" s="225" t="s">
        <v>367</v>
      </c>
      <c r="C475" s="227">
        <v>0</v>
      </c>
      <c r="D475" s="223"/>
      <c r="E475" s="223"/>
      <c r="F475" s="224"/>
      <c r="G475" s="224"/>
    </row>
    <row r="476" s="109" customFormat="1" customHeight="1" spans="1:7">
      <c r="A476" s="225">
        <v>2060502</v>
      </c>
      <c r="B476" s="225" t="s">
        <v>385</v>
      </c>
      <c r="C476" s="227">
        <v>0</v>
      </c>
      <c r="D476" s="223"/>
      <c r="E476" s="223"/>
      <c r="F476" s="224"/>
      <c r="G476" s="224"/>
    </row>
    <row r="477" s="109" customFormat="1" customHeight="1" spans="1:7">
      <c r="A477" s="225">
        <v>2060503</v>
      </c>
      <c r="B477" s="225" t="s">
        <v>386</v>
      </c>
      <c r="C477" s="227">
        <v>0</v>
      </c>
      <c r="D477" s="223"/>
      <c r="E477" s="223"/>
      <c r="F477" s="224"/>
      <c r="G477" s="224"/>
    </row>
    <row r="478" s="109" customFormat="1" customHeight="1" spans="1:7">
      <c r="A478" s="225">
        <v>2060599</v>
      </c>
      <c r="B478" s="225" t="s">
        <v>387</v>
      </c>
      <c r="C478" s="227">
        <v>91</v>
      </c>
      <c r="D478" s="223">
        <v>91</v>
      </c>
      <c r="E478" s="223">
        <v>76</v>
      </c>
      <c r="F478" s="224">
        <v>0.835164835164835</v>
      </c>
      <c r="G478" s="224">
        <v>-0.164835164835165</v>
      </c>
    </row>
    <row r="479" s="109" customFormat="1" customHeight="1" spans="1:7">
      <c r="A479" s="225">
        <v>20606</v>
      </c>
      <c r="B479" s="226" t="s">
        <v>388</v>
      </c>
      <c r="C479" s="227">
        <v>5</v>
      </c>
      <c r="D479" s="223">
        <f>SUM(D480:D483)</f>
        <v>5</v>
      </c>
      <c r="E479" s="223">
        <f>SUM(E480:E483)</f>
        <v>0</v>
      </c>
      <c r="F479" s="224">
        <v>0</v>
      </c>
      <c r="G479" s="224">
        <v>-1</v>
      </c>
    </row>
    <row r="480" s="109" customFormat="1" customHeight="1" spans="1:7">
      <c r="A480" s="225">
        <v>2060601</v>
      </c>
      <c r="B480" s="225" t="s">
        <v>389</v>
      </c>
      <c r="C480" s="227">
        <v>0</v>
      </c>
      <c r="D480" s="223"/>
      <c r="E480" s="223"/>
      <c r="F480" s="224"/>
      <c r="G480" s="224"/>
    </row>
    <row r="481" s="109" customFormat="1" customHeight="1" spans="1:7">
      <c r="A481" s="225">
        <v>2060602</v>
      </c>
      <c r="B481" s="225" t="s">
        <v>390</v>
      </c>
      <c r="C481" s="227">
        <v>0</v>
      </c>
      <c r="D481" s="223"/>
      <c r="E481" s="223"/>
      <c r="F481" s="224"/>
      <c r="G481" s="224"/>
    </row>
    <row r="482" s="109" customFormat="1" customHeight="1" spans="1:7">
      <c r="A482" s="225">
        <v>2060603</v>
      </c>
      <c r="B482" s="225" t="s">
        <v>391</v>
      </c>
      <c r="C482" s="227">
        <v>0</v>
      </c>
      <c r="D482" s="223"/>
      <c r="E482" s="223"/>
      <c r="F482" s="224"/>
      <c r="G482" s="224"/>
    </row>
    <row r="483" s="109" customFormat="1" customHeight="1" spans="1:7">
      <c r="A483" s="225">
        <v>2060699</v>
      </c>
      <c r="B483" s="225" t="s">
        <v>392</v>
      </c>
      <c r="C483" s="227">
        <v>5</v>
      </c>
      <c r="D483" s="223">
        <v>5</v>
      </c>
      <c r="E483" s="223"/>
      <c r="F483" s="224">
        <v>0</v>
      </c>
      <c r="G483" s="224">
        <v>-1</v>
      </c>
    </row>
    <row r="484" s="109" customFormat="1" customHeight="1" spans="1:7">
      <c r="A484" s="225">
        <v>20607</v>
      </c>
      <c r="B484" s="226" t="s">
        <v>393</v>
      </c>
      <c r="C484" s="227">
        <v>13</v>
      </c>
      <c r="D484" s="223">
        <f>SUM(D485:D490)</f>
        <v>13</v>
      </c>
      <c r="E484" s="223">
        <f>SUM(E485:E490)</f>
        <v>13</v>
      </c>
      <c r="F484" s="224">
        <v>1</v>
      </c>
      <c r="G484" s="224">
        <v>0</v>
      </c>
    </row>
    <row r="485" s="109" customFormat="1" customHeight="1" spans="1:7">
      <c r="A485" s="225">
        <v>2060701</v>
      </c>
      <c r="B485" s="225" t="s">
        <v>367</v>
      </c>
      <c r="C485" s="227">
        <v>0</v>
      </c>
      <c r="D485" s="227">
        <v>0</v>
      </c>
      <c r="E485" s="223"/>
      <c r="F485" s="224"/>
      <c r="G485" s="224"/>
    </row>
    <row r="486" s="109" customFormat="1" customHeight="1" spans="1:7">
      <c r="A486" s="225">
        <v>2060702</v>
      </c>
      <c r="B486" s="225" t="s">
        <v>394</v>
      </c>
      <c r="C486" s="227">
        <v>3</v>
      </c>
      <c r="D486" s="227">
        <v>3</v>
      </c>
      <c r="E486" s="223">
        <v>8</v>
      </c>
      <c r="F486" s="224">
        <v>2.66666666666667</v>
      </c>
      <c r="G486" s="224">
        <v>1.66666666666667</v>
      </c>
    </row>
    <row r="487" s="109" customFormat="1" customHeight="1" spans="1:7">
      <c r="A487" s="225">
        <v>2060703</v>
      </c>
      <c r="B487" s="225" t="s">
        <v>395</v>
      </c>
      <c r="C487" s="227">
        <v>0</v>
      </c>
      <c r="D487" s="227">
        <v>0</v>
      </c>
      <c r="E487" s="223"/>
      <c r="F487" s="224"/>
      <c r="G487" s="224"/>
    </row>
    <row r="488" s="109" customFormat="1" customHeight="1" spans="1:7">
      <c r="A488" s="225">
        <v>2060704</v>
      </c>
      <c r="B488" s="225" t="s">
        <v>396</v>
      </c>
      <c r="C488" s="227">
        <v>0</v>
      </c>
      <c r="D488" s="227">
        <v>0</v>
      </c>
      <c r="E488" s="223"/>
      <c r="F488" s="224"/>
      <c r="G488" s="224"/>
    </row>
    <row r="489" s="109" customFormat="1" customHeight="1" spans="1:7">
      <c r="A489" s="225">
        <v>2060705</v>
      </c>
      <c r="B489" s="225" t="s">
        <v>397</v>
      </c>
      <c r="C489" s="227">
        <v>0</v>
      </c>
      <c r="D489" s="227">
        <v>0</v>
      </c>
      <c r="E489" s="223"/>
      <c r="F489" s="224"/>
      <c r="G489" s="224"/>
    </row>
    <row r="490" s="109" customFormat="1" customHeight="1" spans="1:7">
      <c r="A490" s="225">
        <v>2060799</v>
      </c>
      <c r="B490" s="225" t="s">
        <v>398</v>
      </c>
      <c r="C490" s="227">
        <v>10</v>
      </c>
      <c r="D490" s="227">
        <v>10</v>
      </c>
      <c r="E490" s="223">
        <v>5</v>
      </c>
      <c r="F490" s="224">
        <v>0.5</v>
      </c>
      <c r="G490" s="224">
        <v>-0.5</v>
      </c>
    </row>
    <row r="491" s="109" customFormat="1" customHeight="1" spans="1:7">
      <c r="A491" s="225">
        <v>20608</v>
      </c>
      <c r="B491" s="226" t="s">
        <v>399</v>
      </c>
      <c r="C491" s="227">
        <v>0</v>
      </c>
      <c r="D491" s="223">
        <f>SUM(D492:D494)</f>
        <v>0</v>
      </c>
      <c r="E491" s="223">
        <f>SUM(E492:E494)</f>
        <v>0</v>
      </c>
      <c r="F491" s="224"/>
      <c r="G491" s="224"/>
    </row>
    <row r="492" s="109" customFormat="1" customHeight="1" spans="1:7">
      <c r="A492" s="225">
        <v>2060801</v>
      </c>
      <c r="B492" s="225" t="s">
        <v>400</v>
      </c>
      <c r="C492" s="227">
        <v>0</v>
      </c>
      <c r="D492" s="223"/>
      <c r="E492" s="223"/>
      <c r="F492" s="224"/>
      <c r="G492" s="224"/>
    </row>
    <row r="493" s="109" customFormat="1" customHeight="1" spans="1:7">
      <c r="A493" s="225">
        <v>2060802</v>
      </c>
      <c r="B493" s="225" t="s">
        <v>401</v>
      </c>
      <c r="C493" s="227">
        <v>0</v>
      </c>
      <c r="D493" s="223"/>
      <c r="E493" s="223"/>
      <c r="F493" s="224"/>
      <c r="G493" s="224"/>
    </row>
    <row r="494" s="109" customFormat="1" customHeight="1" spans="1:7">
      <c r="A494" s="225">
        <v>2060899</v>
      </c>
      <c r="B494" s="225" t="s">
        <v>402</v>
      </c>
      <c r="C494" s="227">
        <v>0</v>
      </c>
      <c r="D494" s="223"/>
      <c r="E494" s="223"/>
      <c r="F494" s="224"/>
      <c r="G494" s="224"/>
    </row>
    <row r="495" s="109" customFormat="1" customHeight="1" spans="1:7">
      <c r="A495" s="225">
        <v>20609</v>
      </c>
      <c r="B495" s="226" t="s">
        <v>403</v>
      </c>
      <c r="C495" s="227">
        <v>0</v>
      </c>
      <c r="D495" s="223">
        <f>SUM(D496:D498)</f>
        <v>0</v>
      </c>
      <c r="E495" s="223">
        <f>SUM(E496:E498)</f>
        <v>0</v>
      </c>
      <c r="F495" s="224"/>
      <c r="G495" s="224"/>
    </row>
    <row r="496" s="109" customFormat="1" customHeight="1" spans="1:7">
      <c r="A496" s="225">
        <v>2060901</v>
      </c>
      <c r="B496" s="225" t="s">
        <v>404</v>
      </c>
      <c r="C496" s="227">
        <v>0</v>
      </c>
      <c r="D496" s="223"/>
      <c r="E496" s="223"/>
      <c r="F496" s="224"/>
      <c r="G496" s="224"/>
    </row>
    <row r="497" s="109" customFormat="1" customHeight="1" spans="1:7">
      <c r="A497" s="225">
        <v>2060902</v>
      </c>
      <c r="B497" s="225" t="s">
        <v>405</v>
      </c>
      <c r="C497" s="227">
        <v>0</v>
      </c>
      <c r="D497" s="223"/>
      <c r="E497" s="223"/>
      <c r="F497" s="224"/>
      <c r="G497" s="224"/>
    </row>
    <row r="498" s="109" customFormat="1" customHeight="1" spans="1:7">
      <c r="A498" s="225">
        <v>2060999</v>
      </c>
      <c r="B498" s="225" t="s">
        <v>406</v>
      </c>
      <c r="C498" s="227">
        <v>0</v>
      </c>
      <c r="D498" s="223"/>
      <c r="E498" s="223"/>
      <c r="F498" s="224"/>
      <c r="G498" s="224"/>
    </row>
    <row r="499" s="109" customFormat="1" customHeight="1" spans="1:7">
      <c r="A499" s="225">
        <v>20699</v>
      </c>
      <c r="B499" s="226" t="s">
        <v>407</v>
      </c>
      <c r="C499" s="227">
        <v>4299</v>
      </c>
      <c r="D499" s="223">
        <f>SUM(D500:D503)</f>
        <v>16299</v>
      </c>
      <c r="E499" s="223">
        <f>SUM(E500:E503)</f>
        <v>16603</v>
      </c>
      <c r="F499" s="224">
        <v>1.01865145100926</v>
      </c>
      <c r="G499" s="224">
        <v>-0.359575699132112</v>
      </c>
    </row>
    <row r="500" s="109" customFormat="1" customHeight="1" spans="1:7">
      <c r="A500" s="225">
        <v>2069901</v>
      </c>
      <c r="B500" s="225" t="s">
        <v>408</v>
      </c>
      <c r="C500" s="227">
        <v>0</v>
      </c>
      <c r="D500" s="227">
        <v>0</v>
      </c>
      <c r="E500" s="223">
        <v>119</v>
      </c>
      <c r="F500" s="224"/>
      <c r="G500" s="224">
        <v>18.8333333333333</v>
      </c>
    </row>
    <row r="501" s="109" customFormat="1" customHeight="1" spans="1:7">
      <c r="A501" s="225">
        <v>2069902</v>
      </c>
      <c r="B501" s="225" t="s">
        <v>409</v>
      </c>
      <c r="C501" s="227">
        <v>0</v>
      </c>
      <c r="D501" s="227">
        <v>0</v>
      </c>
      <c r="E501" s="223"/>
      <c r="F501" s="224"/>
      <c r="G501" s="224"/>
    </row>
    <row r="502" s="109" customFormat="1" customHeight="1" spans="1:7">
      <c r="A502" s="225">
        <v>2069903</v>
      </c>
      <c r="B502" s="225" t="s">
        <v>410</v>
      </c>
      <c r="C502" s="227">
        <v>0</v>
      </c>
      <c r="D502" s="227">
        <v>0</v>
      </c>
      <c r="E502" s="223"/>
      <c r="F502" s="224"/>
      <c r="G502" s="224"/>
    </row>
    <row r="503" s="109" customFormat="1" customHeight="1" spans="1:7">
      <c r="A503" s="225">
        <v>2069999</v>
      </c>
      <c r="B503" s="225" t="s">
        <v>411</v>
      </c>
      <c r="C503" s="227">
        <v>4299</v>
      </c>
      <c r="D503" s="227">
        <v>16299</v>
      </c>
      <c r="E503" s="223">
        <v>16484</v>
      </c>
      <c r="F503" s="224">
        <v>1.01135038959445</v>
      </c>
      <c r="G503" s="224">
        <v>-0.364018673559937</v>
      </c>
    </row>
    <row r="504" s="109" customFormat="1" customHeight="1" spans="1:7">
      <c r="A504" s="225">
        <v>207</v>
      </c>
      <c r="B504" s="226" t="s">
        <v>412</v>
      </c>
      <c r="C504" s="227">
        <v>8101</v>
      </c>
      <c r="D504" s="223">
        <f>SUM(D505,D521,D529,D540,D549,D557)</f>
        <v>12101</v>
      </c>
      <c r="E504" s="223">
        <f>SUM(E505,E521,E529,E540,E549,E557)</f>
        <v>11068</v>
      </c>
      <c r="F504" s="224">
        <v>0.914635154119494</v>
      </c>
      <c r="G504" s="224">
        <v>0.350250091496889</v>
      </c>
    </row>
    <row r="505" s="109" customFormat="1" customHeight="1" spans="1:7">
      <c r="A505" s="225">
        <v>20701</v>
      </c>
      <c r="B505" s="226" t="s">
        <v>413</v>
      </c>
      <c r="C505" s="227">
        <v>2809</v>
      </c>
      <c r="D505" s="223">
        <f>SUM(D506:D520)</f>
        <v>3809</v>
      </c>
      <c r="E505" s="223">
        <f>SUM(E506:E520)</f>
        <v>3641</v>
      </c>
      <c r="F505" s="224">
        <v>0.95589393541612</v>
      </c>
      <c r="G505" s="224">
        <v>0.138524077548468</v>
      </c>
    </row>
    <row r="506" s="109" customFormat="1" customHeight="1" spans="1:7">
      <c r="A506" s="225">
        <v>2070101</v>
      </c>
      <c r="B506" s="225" t="s">
        <v>82</v>
      </c>
      <c r="C506" s="227">
        <v>479</v>
      </c>
      <c r="D506" s="227">
        <v>479</v>
      </c>
      <c r="E506" s="223">
        <v>543</v>
      </c>
      <c r="F506" s="224">
        <v>1.13361169102296</v>
      </c>
      <c r="G506" s="224">
        <v>-0.0654044750430293</v>
      </c>
    </row>
    <row r="507" s="109" customFormat="1" customHeight="1" spans="1:7">
      <c r="A507" s="225">
        <v>2070102</v>
      </c>
      <c r="B507" s="225" t="s">
        <v>83</v>
      </c>
      <c r="C507" s="227">
        <v>0</v>
      </c>
      <c r="D507" s="227">
        <v>0</v>
      </c>
      <c r="E507" s="223"/>
      <c r="F507" s="224"/>
      <c r="G507" s="224"/>
    </row>
    <row r="508" s="109" customFormat="1" customHeight="1" spans="1:7">
      <c r="A508" s="225">
        <v>2070103</v>
      </c>
      <c r="B508" s="225" t="s">
        <v>84</v>
      </c>
      <c r="C508" s="227">
        <v>0</v>
      </c>
      <c r="D508" s="227">
        <v>0</v>
      </c>
      <c r="E508" s="223"/>
      <c r="F508" s="224"/>
      <c r="G508" s="224"/>
    </row>
    <row r="509" s="109" customFormat="1" customHeight="1" spans="1:7">
      <c r="A509" s="225">
        <v>2070104</v>
      </c>
      <c r="B509" s="225" t="s">
        <v>414</v>
      </c>
      <c r="C509" s="227">
        <v>26</v>
      </c>
      <c r="D509" s="227">
        <v>26</v>
      </c>
      <c r="E509" s="223">
        <v>58</v>
      </c>
      <c r="F509" s="224">
        <v>2.23076923076923</v>
      </c>
      <c r="G509" s="224">
        <v>-0.543307086614173</v>
      </c>
    </row>
    <row r="510" s="109" customFormat="1" customHeight="1" spans="1:7">
      <c r="A510" s="225">
        <v>2070105</v>
      </c>
      <c r="B510" s="225" t="s">
        <v>415</v>
      </c>
      <c r="C510" s="227">
        <v>0</v>
      </c>
      <c r="D510" s="227">
        <v>0</v>
      </c>
      <c r="E510" s="223"/>
      <c r="F510" s="224"/>
      <c r="G510" s="224"/>
    </row>
    <row r="511" s="109" customFormat="1" customHeight="1" spans="1:7">
      <c r="A511" s="225">
        <v>2070106</v>
      </c>
      <c r="B511" s="225" t="s">
        <v>416</v>
      </c>
      <c r="C511" s="227">
        <v>0</v>
      </c>
      <c r="D511" s="227">
        <v>0</v>
      </c>
      <c r="E511" s="223"/>
      <c r="F511" s="224"/>
      <c r="G511" s="224"/>
    </row>
    <row r="512" s="109" customFormat="1" customHeight="1" spans="1:7">
      <c r="A512" s="225">
        <v>2070107</v>
      </c>
      <c r="B512" s="225" t="s">
        <v>417</v>
      </c>
      <c r="C512" s="227">
        <v>0</v>
      </c>
      <c r="D512" s="227">
        <v>0</v>
      </c>
      <c r="E512" s="223">
        <v>35</v>
      </c>
      <c r="F512" s="224"/>
      <c r="G512" s="224">
        <v>-0.222222222222222</v>
      </c>
    </row>
    <row r="513" s="109" customFormat="1" customHeight="1" spans="1:7">
      <c r="A513" s="225">
        <v>2070108</v>
      </c>
      <c r="B513" s="225" t="s">
        <v>418</v>
      </c>
      <c r="C513" s="227">
        <v>3</v>
      </c>
      <c r="D513" s="227">
        <v>3</v>
      </c>
      <c r="E513" s="223">
        <v>5</v>
      </c>
      <c r="F513" s="224">
        <v>1.66666666666667</v>
      </c>
      <c r="G513" s="224">
        <v>-0.943820224719101</v>
      </c>
    </row>
    <row r="514" s="109" customFormat="1" customHeight="1" spans="1:7">
      <c r="A514" s="225">
        <v>2070109</v>
      </c>
      <c r="B514" s="225" t="s">
        <v>419</v>
      </c>
      <c r="C514" s="227">
        <v>0</v>
      </c>
      <c r="D514" s="227">
        <v>0</v>
      </c>
      <c r="E514" s="223"/>
      <c r="F514" s="224"/>
      <c r="G514" s="224"/>
    </row>
    <row r="515" s="109" customFormat="1" customHeight="1" spans="1:7">
      <c r="A515" s="225">
        <v>2070110</v>
      </c>
      <c r="B515" s="225" t="s">
        <v>420</v>
      </c>
      <c r="C515" s="227">
        <v>0</v>
      </c>
      <c r="D515" s="227">
        <v>0</v>
      </c>
      <c r="E515" s="223"/>
      <c r="F515" s="224"/>
      <c r="G515" s="224"/>
    </row>
    <row r="516" s="109" customFormat="1" customHeight="1" spans="1:7">
      <c r="A516" s="225">
        <v>2070111</v>
      </c>
      <c r="B516" s="225" t="s">
        <v>421</v>
      </c>
      <c r="C516" s="227">
        <v>0</v>
      </c>
      <c r="D516" s="227">
        <v>0</v>
      </c>
      <c r="E516" s="223">
        <v>19</v>
      </c>
      <c r="F516" s="224"/>
      <c r="G516" s="224">
        <v>8.5</v>
      </c>
    </row>
    <row r="517" s="109" customFormat="1" customHeight="1" spans="1:7">
      <c r="A517" s="225">
        <v>2070112</v>
      </c>
      <c r="B517" s="225" t="s">
        <v>422</v>
      </c>
      <c r="C517" s="227">
        <v>196</v>
      </c>
      <c r="D517" s="227">
        <v>196</v>
      </c>
      <c r="E517" s="223">
        <v>192</v>
      </c>
      <c r="F517" s="224">
        <v>0.979591836734694</v>
      </c>
      <c r="G517" s="224">
        <v>-0.0588235294117647</v>
      </c>
    </row>
    <row r="518" s="109" customFormat="1" customHeight="1" spans="1:7">
      <c r="A518" s="225">
        <v>2070113</v>
      </c>
      <c r="B518" s="225" t="s">
        <v>423</v>
      </c>
      <c r="C518" s="227">
        <v>0</v>
      </c>
      <c r="D518" s="227">
        <v>0</v>
      </c>
      <c r="E518" s="223"/>
      <c r="F518" s="224"/>
      <c r="G518" s="224"/>
    </row>
    <row r="519" s="109" customFormat="1" customHeight="1" spans="1:7">
      <c r="A519" s="225">
        <v>2070114</v>
      </c>
      <c r="B519" s="225" t="s">
        <v>424</v>
      </c>
      <c r="C519" s="227">
        <v>0</v>
      </c>
      <c r="D519" s="227">
        <v>0</v>
      </c>
      <c r="E519" s="223"/>
      <c r="F519" s="224"/>
      <c r="G519" s="224"/>
    </row>
    <row r="520" s="109" customFormat="1" customHeight="1" spans="1:7">
      <c r="A520" s="225">
        <v>2070199</v>
      </c>
      <c r="B520" s="225" t="s">
        <v>425</v>
      </c>
      <c r="C520" s="227">
        <v>2105</v>
      </c>
      <c r="D520" s="227">
        <v>3105</v>
      </c>
      <c r="E520" s="223">
        <v>2789</v>
      </c>
      <c r="F520" s="224">
        <v>0.898228663446055</v>
      </c>
      <c r="G520" s="224">
        <v>0.297209302325581</v>
      </c>
    </row>
    <row r="521" s="109" customFormat="1" customHeight="1" spans="1:7">
      <c r="A521" s="225">
        <v>20702</v>
      </c>
      <c r="B521" s="226" t="s">
        <v>426</v>
      </c>
      <c r="C521" s="227">
        <v>367</v>
      </c>
      <c r="D521" s="223">
        <f>SUM(D522:D528)</f>
        <v>367</v>
      </c>
      <c r="E521" s="223">
        <f>SUM(E522:E528)</f>
        <v>538</v>
      </c>
      <c r="F521" s="224">
        <v>1.46594005449591</v>
      </c>
      <c r="G521" s="224">
        <v>0.130252100840336</v>
      </c>
    </row>
    <row r="522" s="109" customFormat="1" customHeight="1" spans="1:7">
      <c r="A522" s="225">
        <v>2070201</v>
      </c>
      <c r="B522" s="225" t="s">
        <v>82</v>
      </c>
      <c r="C522" s="227">
        <v>0</v>
      </c>
      <c r="D522" s="227">
        <v>0</v>
      </c>
      <c r="E522" s="223"/>
      <c r="F522" s="224"/>
      <c r="G522" s="224"/>
    </row>
    <row r="523" s="109" customFormat="1" customHeight="1" spans="1:7">
      <c r="A523" s="225">
        <v>2070202</v>
      </c>
      <c r="B523" s="225" t="s">
        <v>83</v>
      </c>
      <c r="C523" s="227">
        <v>0</v>
      </c>
      <c r="D523" s="227">
        <v>0</v>
      </c>
      <c r="E523" s="223"/>
      <c r="F523" s="224"/>
      <c r="G523" s="224"/>
    </row>
    <row r="524" s="109" customFormat="1" customHeight="1" spans="1:7">
      <c r="A524" s="225">
        <v>2070203</v>
      </c>
      <c r="B524" s="225" t="s">
        <v>84</v>
      </c>
      <c r="C524" s="227">
        <v>0</v>
      </c>
      <c r="D524" s="227">
        <v>0</v>
      </c>
      <c r="E524" s="223"/>
      <c r="F524" s="224"/>
      <c r="G524" s="224"/>
    </row>
    <row r="525" s="109" customFormat="1" customHeight="1" spans="1:7">
      <c r="A525" s="225">
        <v>2070204</v>
      </c>
      <c r="B525" s="225" t="s">
        <v>427</v>
      </c>
      <c r="C525" s="227">
        <v>317</v>
      </c>
      <c r="D525" s="227">
        <v>317</v>
      </c>
      <c r="E525" s="223">
        <v>107</v>
      </c>
      <c r="F525" s="224">
        <v>0.337539432176656</v>
      </c>
      <c r="G525" s="224">
        <v>-0.683431952662722</v>
      </c>
    </row>
    <row r="526" s="109" customFormat="1" customHeight="1" spans="1:7">
      <c r="A526" s="225">
        <v>2070205</v>
      </c>
      <c r="B526" s="225" t="s">
        <v>428</v>
      </c>
      <c r="C526" s="227">
        <v>0</v>
      </c>
      <c r="D526" s="227">
        <v>0</v>
      </c>
      <c r="E526" s="223"/>
      <c r="F526" s="224"/>
      <c r="G526" s="224"/>
    </row>
    <row r="527" s="109" customFormat="1" customHeight="1" spans="1:7">
      <c r="A527" s="225">
        <v>2070206</v>
      </c>
      <c r="B527" s="225" t="s">
        <v>429</v>
      </c>
      <c r="C527" s="227">
        <v>50</v>
      </c>
      <c r="D527" s="227">
        <v>50</v>
      </c>
      <c r="E527" s="223">
        <v>37</v>
      </c>
      <c r="F527" s="224">
        <v>0.74</v>
      </c>
      <c r="G527" s="224">
        <v>-0.672566371681416</v>
      </c>
    </row>
    <row r="528" s="109" customFormat="1" customHeight="1" spans="1:7">
      <c r="A528" s="225">
        <v>2070299</v>
      </c>
      <c r="B528" s="225" t="s">
        <v>430</v>
      </c>
      <c r="C528" s="227">
        <v>0</v>
      </c>
      <c r="D528" s="227">
        <v>0</v>
      </c>
      <c r="E528" s="223">
        <v>394</v>
      </c>
      <c r="F528" s="224"/>
      <c r="G528" s="224">
        <v>14.76</v>
      </c>
    </row>
    <row r="529" s="109" customFormat="1" customHeight="1" spans="1:7">
      <c r="A529" s="225">
        <v>20703</v>
      </c>
      <c r="B529" s="226" t="s">
        <v>431</v>
      </c>
      <c r="C529" s="227">
        <v>675</v>
      </c>
      <c r="D529" s="223">
        <f>SUM(D530:D539)</f>
        <v>675</v>
      </c>
      <c r="E529" s="223">
        <f>SUM(E530:E539)</f>
        <v>92</v>
      </c>
      <c r="F529" s="224">
        <v>0.136296296296296</v>
      </c>
      <c r="G529" s="224">
        <v>-0.844856661045531</v>
      </c>
    </row>
    <row r="530" s="109" customFormat="1" customHeight="1" spans="1:7">
      <c r="A530" s="225">
        <v>2070301</v>
      </c>
      <c r="B530" s="225" t="s">
        <v>82</v>
      </c>
      <c r="C530" s="227">
        <v>65</v>
      </c>
      <c r="D530" s="227">
        <v>65</v>
      </c>
      <c r="E530" s="223">
        <v>67</v>
      </c>
      <c r="F530" s="224">
        <v>1.03076923076923</v>
      </c>
      <c r="G530" s="224">
        <v>15.75</v>
      </c>
    </row>
    <row r="531" s="109" customFormat="1" customHeight="1" spans="1:7">
      <c r="A531" s="225">
        <v>2070302</v>
      </c>
      <c r="B531" s="225" t="s">
        <v>83</v>
      </c>
      <c r="C531" s="227">
        <v>0</v>
      </c>
      <c r="D531" s="227">
        <v>0</v>
      </c>
      <c r="E531" s="223"/>
      <c r="F531" s="224"/>
      <c r="G531" s="224"/>
    </row>
    <row r="532" s="109" customFormat="1" customHeight="1" spans="1:7">
      <c r="A532" s="225">
        <v>2070303</v>
      </c>
      <c r="B532" s="225" t="s">
        <v>84</v>
      </c>
      <c r="C532" s="227">
        <v>0</v>
      </c>
      <c r="D532" s="227">
        <v>0</v>
      </c>
      <c r="E532" s="223"/>
      <c r="F532" s="224"/>
      <c r="G532" s="224"/>
    </row>
    <row r="533" s="109" customFormat="1" customHeight="1" spans="1:7">
      <c r="A533" s="225">
        <v>2070304</v>
      </c>
      <c r="B533" s="225" t="s">
        <v>432</v>
      </c>
      <c r="C533" s="227">
        <v>0</v>
      </c>
      <c r="D533" s="227">
        <v>0</v>
      </c>
      <c r="E533" s="223"/>
      <c r="F533" s="224"/>
      <c r="G533" s="224"/>
    </row>
    <row r="534" s="109" customFormat="1" customHeight="1" spans="1:7">
      <c r="A534" s="225">
        <v>2070305</v>
      </c>
      <c r="B534" s="225" t="s">
        <v>433</v>
      </c>
      <c r="C534" s="227">
        <v>0</v>
      </c>
      <c r="D534" s="227">
        <v>0</v>
      </c>
      <c r="E534" s="223"/>
      <c r="F534" s="224"/>
      <c r="G534" s="224"/>
    </row>
    <row r="535" s="109" customFormat="1" customHeight="1" spans="1:7">
      <c r="A535" s="225">
        <v>2070306</v>
      </c>
      <c r="B535" s="225" t="s">
        <v>434</v>
      </c>
      <c r="C535" s="227">
        <v>0</v>
      </c>
      <c r="D535" s="227">
        <v>0</v>
      </c>
      <c r="E535" s="223"/>
      <c r="F535" s="224"/>
      <c r="G535" s="224">
        <v>-1</v>
      </c>
    </row>
    <row r="536" s="109" customFormat="1" customHeight="1" spans="1:7">
      <c r="A536" s="225">
        <v>2070307</v>
      </c>
      <c r="B536" s="225" t="s">
        <v>435</v>
      </c>
      <c r="C536" s="227">
        <v>0</v>
      </c>
      <c r="D536" s="227">
        <v>0</v>
      </c>
      <c r="E536" s="223"/>
      <c r="F536" s="224"/>
      <c r="G536" s="224"/>
    </row>
    <row r="537" s="109" customFormat="1" customHeight="1" spans="1:7">
      <c r="A537" s="225">
        <v>2070308</v>
      </c>
      <c r="B537" s="225" t="s">
        <v>436</v>
      </c>
      <c r="C537" s="227">
        <v>0</v>
      </c>
      <c r="D537" s="227">
        <v>0</v>
      </c>
      <c r="E537" s="223"/>
      <c r="F537" s="224"/>
      <c r="G537" s="224"/>
    </row>
    <row r="538" s="109" customFormat="1" customHeight="1" spans="1:7">
      <c r="A538" s="225">
        <v>2070309</v>
      </c>
      <c r="B538" s="225" t="s">
        <v>437</v>
      </c>
      <c r="C538" s="227">
        <v>0</v>
      </c>
      <c r="D538" s="227">
        <v>0</v>
      </c>
      <c r="E538" s="223"/>
      <c r="F538" s="224"/>
      <c r="G538" s="224"/>
    </row>
    <row r="539" s="109" customFormat="1" customHeight="1" spans="1:7">
      <c r="A539" s="225">
        <v>2070399</v>
      </c>
      <c r="B539" s="225" t="s">
        <v>438</v>
      </c>
      <c r="C539" s="227">
        <v>610</v>
      </c>
      <c r="D539" s="227">
        <v>610</v>
      </c>
      <c r="E539" s="223">
        <v>25</v>
      </c>
      <c r="F539" s="224">
        <v>0.040983606557377</v>
      </c>
      <c r="G539" s="224">
        <v>-0.956747404844291</v>
      </c>
    </row>
    <row r="540" s="109" customFormat="1" customHeight="1" spans="1:7">
      <c r="A540" s="225">
        <v>20706</v>
      </c>
      <c r="B540" s="226" t="s">
        <v>439</v>
      </c>
      <c r="C540" s="227">
        <v>0</v>
      </c>
      <c r="D540" s="223">
        <f>SUM(D541:D548)</f>
        <v>0</v>
      </c>
      <c r="E540" s="223">
        <f>SUM(E541:E548)</f>
        <v>489</v>
      </c>
      <c r="F540" s="224"/>
      <c r="G540" s="224">
        <v>15.3</v>
      </c>
    </row>
    <row r="541" s="109" customFormat="1" customHeight="1" spans="1:7">
      <c r="A541" s="225">
        <v>2070601</v>
      </c>
      <c r="B541" s="225" t="s">
        <v>82</v>
      </c>
      <c r="C541" s="227">
        <v>0</v>
      </c>
      <c r="D541" s="227">
        <v>0</v>
      </c>
      <c r="E541" s="223">
        <v>361</v>
      </c>
      <c r="F541" s="224"/>
      <c r="G541" s="224">
        <v>11.448275862069</v>
      </c>
    </row>
    <row r="542" s="109" customFormat="1" customHeight="1" spans="1:7">
      <c r="A542" s="225">
        <v>2070602</v>
      </c>
      <c r="B542" s="225" t="s">
        <v>83</v>
      </c>
      <c r="C542" s="227">
        <v>0</v>
      </c>
      <c r="D542" s="227">
        <v>0</v>
      </c>
      <c r="E542" s="223"/>
      <c r="F542" s="224"/>
      <c r="G542" s="224"/>
    </row>
    <row r="543" s="109" customFormat="1" customHeight="1" spans="1:7">
      <c r="A543" s="225">
        <v>2070603</v>
      </c>
      <c r="B543" s="225" t="s">
        <v>84</v>
      </c>
      <c r="C543" s="227">
        <v>0</v>
      </c>
      <c r="D543" s="227">
        <v>0</v>
      </c>
      <c r="E543" s="223"/>
      <c r="F543" s="224"/>
      <c r="G543" s="224"/>
    </row>
    <row r="544" s="109" customFormat="1" customHeight="1" spans="1:7">
      <c r="A544" s="225">
        <v>2070604</v>
      </c>
      <c r="B544" s="225" t="s">
        <v>440</v>
      </c>
      <c r="C544" s="227">
        <v>0</v>
      </c>
      <c r="D544" s="227">
        <v>0</v>
      </c>
      <c r="E544" s="223"/>
      <c r="F544" s="224"/>
      <c r="G544" s="224"/>
    </row>
    <row r="545" s="109" customFormat="1" customHeight="1" spans="1:7">
      <c r="A545" s="225">
        <v>2070605</v>
      </c>
      <c r="B545" s="225" t="s">
        <v>441</v>
      </c>
      <c r="C545" s="227">
        <v>0</v>
      </c>
      <c r="D545" s="227">
        <v>0</v>
      </c>
      <c r="E545" s="223"/>
      <c r="F545" s="224"/>
      <c r="G545" s="224"/>
    </row>
    <row r="546" s="109" customFormat="1" customHeight="1" spans="1:7">
      <c r="A546" s="225">
        <v>2070606</v>
      </c>
      <c r="B546" s="225" t="s">
        <v>442</v>
      </c>
      <c r="C546" s="227">
        <v>0</v>
      </c>
      <c r="D546" s="227">
        <v>0</v>
      </c>
      <c r="E546" s="223"/>
      <c r="F546" s="224"/>
      <c r="G546" s="224"/>
    </row>
    <row r="547" s="109" customFormat="1" customHeight="1" spans="1:7">
      <c r="A547" s="225">
        <v>2070607</v>
      </c>
      <c r="B547" s="225" t="s">
        <v>443</v>
      </c>
      <c r="C547" s="227">
        <v>0</v>
      </c>
      <c r="D547" s="227">
        <v>0</v>
      </c>
      <c r="E547" s="223"/>
      <c r="F547" s="224"/>
      <c r="G547" s="224"/>
    </row>
    <row r="548" s="109" customFormat="1" customHeight="1" spans="1:7">
      <c r="A548" s="225">
        <v>2070699</v>
      </c>
      <c r="B548" s="225" t="s">
        <v>444</v>
      </c>
      <c r="C548" s="227">
        <v>0</v>
      </c>
      <c r="D548" s="227">
        <v>0</v>
      </c>
      <c r="E548" s="223">
        <v>128</v>
      </c>
      <c r="F548" s="224"/>
      <c r="G548" s="224">
        <v>127</v>
      </c>
    </row>
    <row r="549" s="109" customFormat="1" customHeight="1" spans="1:7">
      <c r="A549" s="225">
        <v>20708</v>
      </c>
      <c r="B549" s="226" t="s">
        <v>445</v>
      </c>
      <c r="C549" s="227">
        <v>1852</v>
      </c>
      <c r="D549" s="223">
        <f>SUM(D550:D556)</f>
        <v>1852</v>
      </c>
      <c r="E549" s="223">
        <f>SUM(E550:E556)</f>
        <v>1345</v>
      </c>
      <c r="F549" s="224">
        <v>0.726241900647948</v>
      </c>
      <c r="G549" s="224">
        <v>-0.326152304609218</v>
      </c>
    </row>
    <row r="550" s="109" customFormat="1" customHeight="1" spans="1:7">
      <c r="A550" s="225">
        <v>2070801</v>
      </c>
      <c r="B550" s="225" t="s">
        <v>82</v>
      </c>
      <c r="C550" s="227">
        <v>0</v>
      </c>
      <c r="D550" s="227">
        <v>0</v>
      </c>
      <c r="E550" s="223">
        <v>43</v>
      </c>
      <c r="F550" s="224"/>
      <c r="G550" s="224">
        <v>-0.87125748502994</v>
      </c>
    </row>
    <row r="551" s="109" customFormat="1" customHeight="1" spans="1:7">
      <c r="A551" s="225">
        <v>2070802</v>
      </c>
      <c r="B551" s="225" t="s">
        <v>83</v>
      </c>
      <c r="C551" s="227">
        <v>0</v>
      </c>
      <c r="D551" s="227">
        <v>0</v>
      </c>
      <c r="E551" s="223"/>
      <c r="F551" s="224"/>
      <c r="G551" s="224"/>
    </row>
    <row r="552" s="109" customFormat="1" customHeight="1" spans="1:7">
      <c r="A552" s="225">
        <v>2070803</v>
      </c>
      <c r="B552" s="225" t="s">
        <v>84</v>
      </c>
      <c r="C552" s="227">
        <v>0</v>
      </c>
      <c r="D552" s="227">
        <v>0</v>
      </c>
      <c r="E552" s="223"/>
      <c r="F552" s="224"/>
      <c r="G552" s="224"/>
    </row>
    <row r="553" s="109" customFormat="1" customHeight="1" spans="1:7">
      <c r="A553" s="225">
        <v>2070806</v>
      </c>
      <c r="B553" s="225" t="s">
        <v>446</v>
      </c>
      <c r="C553" s="227">
        <v>0</v>
      </c>
      <c r="D553" s="227">
        <v>0</v>
      </c>
      <c r="E553" s="223"/>
      <c r="F553" s="224"/>
      <c r="G553" s="224"/>
    </row>
    <row r="554" s="109" customFormat="1" customHeight="1" spans="1:7">
      <c r="A554" s="225">
        <v>2070807</v>
      </c>
      <c r="B554" s="225" t="s">
        <v>447</v>
      </c>
      <c r="C554" s="227">
        <v>0</v>
      </c>
      <c r="D554" s="227">
        <v>0</v>
      </c>
      <c r="E554" s="223"/>
      <c r="F554" s="224"/>
      <c r="G554" s="224"/>
    </row>
    <row r="555" s="109" customFormat="1" customHeight="1" spans="1:7">
      <c r="A555" s="225">
        <v>2070808</v>
      </c>
      <c r="B555" s="225" t="s">
        <v>448</v>
      </c>
      <c r="C555" s="227">
        <v>643</v>
      </c>
      <c r="D555" s="227">
        <v>643</v>
      </c>
      <c r="E555" s="223">
        <v>647</v>
      </c>
      <c r="F555" s="224">
        <v>1.00622083981337</v>
      </c>
      <c r="G555" s="224">
        <v>0.288844621513944</v>
      </c>
    </row>
    <row r="556" s="109" customFormat="1" customHeight="1" spans="1:7">
      <c r="A556" s="225">
        <v>2070899</v>
      </c>
      <c r="B556" s="225" t="s">
        <v>449</v>
      </c>
      <c r="C556" s="227">
        <v>1209</v>
      </c>
      <c r="D556" s="227">
        <v>1209</v>
      </c>
      <c r="E556" s="223">
        <v>655</v>
      </c>
      <c r="F556" s="224">
        <v>0.54177005789909</v>
      </c>
      <c r="G556" s="224">
        <v>-0.435344827586207</v>
      </c>
    </row>
    <row r="557" s="109" customFormat="1" customHeight="1" spans="1:7">
      <c r="A557" s="225">
        <v>20799</v>
      </c>
      <c r="B557" s="226" t="s">
        <v>450</v>
      </c>
      <c r="C557" s="227">
        <v>2398</v>
      </c>
      <c r="D557" s="223">
        <f>SUM(D558:D560)</f>
        <v>5398</v>
      </c>
      <c r="E557" s="223">
        <f>SUM(E558:E560)</f>
        <v>4963</v>
      </c>
      <c r="F557" s="224">
        <v>0.919414597999259</v>
      </c>
      <c r="G557" s="224">
        <v>1.60661764705882</v>
      </c>
    </row>
    <row r="558" s="109" customFormat="1" customHeight="1" spans="1:7">
      <c r="A558" s="225">
        <v>2079902</v>
      </c>
      <c r="B558" s="225" t="s">
        <v>451</v>
      </c>
      <c r="C558" s="227">
        <v>0</v>
      </c>
      <c r="D558" s="227">
        <v>0</v>
      </c>
      <c r="E558" s="223"/>
      <c r="F558" s="224"/>
      <c r="G558" s="224"/>
    </row>
    <row r="559" s="109" customFormat="1" customHeight="1" spans="1:7">
      <c r="A559" s="225">
        <v>2079903</v>
      </c>
      <c r="B559" s="225" t="s">
        <v>452</v>
      </c>
      <c r="C559" s="227">
        <v>0</v>
      </c>
      <c r="D559" s="227">
        <v>0</v>
      </c>
      <c r="E559" s="223"/>
      <c r="F559" s="224"/>
      <c r="G559" s="224">
        <v>-1</v>
      </c>
    </row>
    <row r="560" s="109" customFormat="1" customHeight="1" spans="1:7">
      <c r="A560" s="225">
        <v>2079999</v>
      </c>
      <c r="B560" s="225" t="s">
        <v>453</v>
      </c>
      <c r="C560" s="227">
        <v>2398</v>
      </c>
      <c r="D560" s="227">
        <v>5398</v>
      </c>
      <c r="E560" s="223">
        <v>4963</v>
      </c>
      <c r="F560" s="224">
        <v>0.919414597999259</v>
      </c>
      <c r="G560" s="224">
        <v>1.70610687022901</v>
      </c>
    </row>
    <row r="561" s="109" customFormat="1" customHeight="1" spans="1:7">
      <c r="A561" s="225">
        <v>208</v>
      </c>
      <c r="B561" s="226" t="s">
        <v>454</v>
      </c>
      <c r="C561" s="227">
        <v>75323</v>
      </c>
      <c r="D561" s="223">
        <f>SUM(D562,D581,D589,D591,D600,D604,D614,D623,D630,D638,D647,D653,D656,D659,D662,D665,D668,D672,D676,D685,D688)</f>
        <v>93323</v>
      </c>
      <c r="E561" s="223">
        <f>SUM(E562,E581,E589,E591,E600,E604,E614,E623,E630,E638,E647,E653,E656,E659,E662,E665,E668,E672,E676,E685,E688)</f>
        <v>84500</v>
      </c>
      <c r="F561" s="224">
        <v>0.905457389925313</v>
      </c>
      <c r="G561" s="224">
        <v>0.158931314461268</v>
      </c>
    </row>
    <row r="562" s="109" customFormat="1" customHeight="1" spans="1:7">
      <c r="A562" s="225">
        <v>20801</v>
      </c>
      <c r="B562" s="226" t="s">
        <v>455</v>
      </c>
      <c r="C562" s="227">
        <v>5076</v>
      </c>
      <c r="D562" s="223">
        <f>SUM(D563:D580)</f>
        <v>5076</v>
      </c>
      <c r="E562" s="223">
        <f>SUM(E563:E580)</f>
        <v>2643</v>
      </c>
      <c r="F562" s="224">
        <v>0.520685579196217</v>
      </c>
      <c r="G562" s="224">
        <v>-0.513259668508287</v>
      </c>
    </row>
    <row r="563" s="109" customFormat="1" customHeight="1" spans="1:7">
      <c r="A563" s="225">
        <v>2080101</v>
      </c>
      <c r="B563" s="225" t="s">
        <v>82</v>
      </c>
      <c r="C563" s="227">
        <v>233</v>
      </c>
      <c r="D563" s="227">
        <v>233</v>
      </c>
      <c r="E563" s="223">
        <v>214</v>
      </c>
      <c r="F563" s="224">
        <v>0.918454935622318</v>
      </c>
      <c r="G563" s="224">
        <v>-0.324921135646688</v>
      </c>
    </row>
    <row r="564" s="109" customFormat="1" customHeight="1" spans="1:7">
      <c r="A564" s="225">
        <v>2080102</v>
      </c>
      <c r="B564" s="225" t="s">
        <v>83</v>
      </c>
      <c r="C564" s="227">
        <v>0</v>
      </c>
      <c r="D564" s="227">
        <v>0</v>
      </c>
      <c r="E564" s="223"/>
      <c r="F564" s="224"/>
      <c r="G564" s="224"/>
    </row>
    <row r="565" s="109" customFormat="1" customHeight="1" spans="1:7">
      <c r="A565" s="225">
        <v>2080103</v>
      </c>
      <c r="B565" s="225" t="s">
        <v>84</v>
      </c>
      <c r="C565" s="227">
        <v>0</v>
      </c>
      <c r="D565" s="227">
        <v>0</v>
      </c>
      <c r="E565" s="223"/>
      <c r="F565" s="224"/>
      <c r="G565" s="224"/>
    </row>
    <row r="566" s="109" customFormat="1" customHeight="1" spans="1:7">
      <c r="A566" s="225">
        <v>2080104</v>
      </c>
      <c r="B566" s="225" t="s">
        <v>456</v>
      </c>
      <c r="C566" s="227">
        <v>0</v>
      </c>
      <c r="D566" s="227">
        <v>0</v>
      </c>
      <c r="E566" s="223"/>
      <c r="F566" s="224"/>
      <c r="G566" s="224"/>
    </row>
    <row r="567" s="109" customFormat="1" customHeight="1" spans="1:7">
      <c r="A567" s="225">
        <v>2080105</v>
      </c>
      <c r="B567" s="225" t="s">
        <v>457</v>
      </c>
      <c r="C567" s="227">
        <v>162</v>
      </c>
      <c r="D567" s="227">
        <v>162</v>
      </c>
      <c r="E567" s="223">
        <v>135</v>
      </c>
      <c r="F567" s="224">
        <v>0.833333333333333</v>
      </c>
      <c r="G567" s="224">
        <v>-0.0559440559440559</v>
      </c>
    </row>
    <row r="568" s="109" customFormat="1" customHeight="1" spans="1:7">
      <c r="A568" s="225">
        <v>2080106</v>
      </c>
      <c r="B568" s="225" t="s">
        <v>458</v>
      </c>
      <c r="C568" s="227">
        <v>224</v>
      </c>
      <c r="D568" s="227">
        <v>224</v>
      </c>
      <c r="E568" s="223">
        <v>179</v>
      </c>
      <c r="F568" s="224">
        <v>0.799107142857143</v>
      </c>
      <c r="G568" s="224">
        <v>-0.281124497991968</v>
      </c>
    </row>
    <row r="569" s="109" customFormat="1" customHeight="1" spans="1:7">
      <c r="A569" s="225">
        <v>2080107</v>
      </c>
      <c r="B569" s="225" t="s">
        <v>459</v>
      </c>
      <c r="C569" s="227">
        <v>0</v>
      </c>
      <c r="D569" s="227">
        <v>0</v>
      </c>
      <c r="E569" s="223">
        <v>59</v>
      </c>
      <c r="F569" s="224"/>
      <c r="G569" s="224">
        <v>-0.169014084507042</v>
      </c>
    </row>
    <row r="570" s="109" customFormat="1" customHeight="1" spans="1:7">
      <c r="A570" s="225">
        <v>2080108</v>
      </c>
      <c r="B570" s="225" t="s">
        <v>122</v>
      </c>
      <c r="C570" s="227">
        <v>53</v>
      </c>
      <c r="D570" s="227">
        <v>53</v>
      </c>
      <c r="E570" s="223">
        <v>14</v>
      </c>
      <c r="F570" s="224">
        <v>0.264150943396226</v>
      </c>
      <c r="G570" s="224">
        <v>-0.854166666666667</v>
      </c>
    </row>
    <row r="571" s="109" customFormat="1" customHeight="1" spans="1:7">
      <c r="A571" s="225">
        <v>2080109</v>
      </c>
      <c r="B571" s="225" t="s">
        <v>460</v>
      </c>
      <c r="C571" s="227">
        <v>3489</v>
      </c>
      <c r="D571" s="227">
        <v>3489</v>
      </c>
      <c r="E571" s="223">
        <v>1652</v>
      </c>
      <c r="F571" s="224">
        <v>0.473488105474348</v>
      </c>
      <c r="G571" s="224">
        <v>-0.477215189873418</v>
      </c>
    </row>
    <row r="572" s="109" customFormat="1" customHeight="1" spans="1:7">
      <c r="A572" s="225">
        <v>2080110</v>
      </c>
      <c r="B572" s="225" t="s">
        <v>461</v>
      </c>
      <c r="C572" s="227">
        <v>188</v>
      </c>
      <c r="D572" s="227">
        <v>188</v>
      </c>
      <c r="E572" s="223">
        <v>201</v>
      </c>
      <c r="F572" s="224">
        <v>1.06914893617021</v>
      </c>
      <c r="G572" s="224">
        <v>-0.00495049504950495</v>
      </c>
    </row>
    <row r="573" s="109" customFormat="1" customHeight="1" spans="1:7">
      <c r="A573" s="225">
        <v>2080111</v>
      </c>
      <c r="B573" s="225" t="s">
        <v>462</v>
      </c>
      <c r="C573" s="227">
        <v>0</v>
      </c>
      <c r="D573" s="227">
        <v>0</v>
      </c>
      <c r="E573" s="223"/>
      <c r="F573" s="224"/>
      <c r="G573" s="224">
        <v>-1</v>
      </c>
    </row>
    <row r="574" s="109" customFormat="1" customHeight="1" spans="1:7">
      <c r="A574" s="225">
        <v>2080112</v>
      </c>
      <c r="B574" s="225" t="s">
        <v>463</v>
      </c>
      <c r="C574" s="227">
        <v>95</v>
      </c>
      <c r="D574" s="227">
        <v>95</v>
      </c>
      <c r="E574" s="223">
        <v>101</v>
      </c>
      <c r="F574" s="224">
        <v>1.06315789473684</v>
      </c>
      <c r="G574" s="224">
        <v>0.216867469879518</v>
      </c>
    </row>
    <row r="575" s="109" customFormat="1" customHeight="1" spans="1:7">
      <c r="A575" s="225">
        <v>2080113</v>
      </c>
      <c r="B575" s="225" t="s">
        <v>464</v>
      </c>
      <c r="C575" s="227">
        <v>0</v>
      </c>
      <c r="D575" s="227">
        <v>0</v>
      </c>
      <c r="E575" s="223"/>
      <c r="F575" s="224"/>
      <c r="G575" s="224"/>
    </row>
    <row r="576" s="109" customFormat="1" customHeight="1" spans="1:7">
      <c r="A576" s="225">
        <v>2080114</v>
      </c>
      <c r="B576" s="225" t="s">
        <v>465</v>
      </c>
      <c r="C576" s="227">
        <v>0</v>
      </c>
      <c r="D576" s="227">
        <v>0</v>
      </c>
      <c r="E576" s="223"/>
      <c r="F576" s="224"/>
      <c r="G576" s="224"/>
    </row>
    <row r="577" s="109" customFormat="1" customHeight="1" spans="1:7">
      <c r="A577" s="225">
        <v>2080115</v>
      </c>
      <c r="B577" s="225" t="s">
        <v>466</v>
      </c>
      <c r="C577" s="227">
        <v>0</v>
      </c>
      <c r="D577" s="227">
        <v>0</v>
      </c>
      <c r="E577" s="223"/>
      <c r="F577" s="224"/>
      <c r="G577" s="224"/>
    </row>
    <row r="578" s="109" customFormat="1" customHeight="1" spans="1:7">
      <c r="A578" s="225">
        <v>2080116</v>
      </c>
      <c r="B578" s="225" t="s">
        <v>467</v>
      </c>
      <c r="C578" s="227">
        <v>0</v>
      </c>
      <c r="D578" s="227">
        <v>0</v>
      </c>
      <c r="E578" s="223"/>
      <c r="F578" s="224"/>
      <c r="G578" s="224"/>
    </row>
    <row r="579" s="109" customFormat="1" customHeight="1" spans="1:7">
      <c r="A579" s="225">
        <v>2080150</v>
      </c>
      <c r="B579" s="225" t="s">
        <v>91</v>
      </c>
      <c r="C579" s="227">
        <v>50</v>
      </c>
      <c r="D579" s="227">
        <v>50</v>
      </c>
      <c r="E579" s="223">
        <v>88</v>
      </c>
      <c r="F579" s="224">
        <v>1.76</v>
      </c>
      <c r="G579" s="224">
        <v>-0.820773930753564</v>
      </c>
    </row>
    <row r="580" s="109" customFormat="1" customHeight="1" spans="1:7">
      <c r="A580" s="225">
        <v>2080199</v>
      </c>
      <c r="B580" s="225" t="s">
        <v>468</v>
      </c>
      <c r="C580" s="227">
        <v>582</v>
      </c>
      <c r="D580" s="227">
        <v>582</v>
      </c>
      <c r="E580" s="223"/>
      <c r="F580" s="224">
        <v>0</v>
      </c>
      <c r="G580" s="224">
        <v>-1</v>
      </c>
    </row>
    <row r="581" s="109" customFormat="1" customHeight="1" spans="1:7">
      <c r="A581" s="225">
        <v>20802</v>
      </c>
      <c r="B581" s="226" t="s">
        <v>469</v>
      </c>
      <c r="C581" s="227">
        <v>849</v>
      </c>
      <c r="D581" s="223">
        <f>SUM(D582:D588)</f>
        <v>1849</v>
      </c>
      <c r="E581" s="223">
        <f>SUM(E582:E588)</f>
        <v>1341</v>
      </c>
      <c r="F581" s="224">
        <v>0.725256895619254</v>
      </c>
      <c r="G581" s="224">
        <v>-0.0933062880324543</v>
      </c>
    </row>
    <row r="582" s="109" customFormat="1" customHeight="1" spans="1:7">
      <c r="A582" s="225">
        <v>2080201</v>
      </c>
      <c r="B582" s="225" t="s">
        <v>82</v>
      </c>
      <c r="C582" s="227">
        <v>849</v>
      </c>
      <c r="D582" s="227">
        <v>1849</v>
      </c>
      <c r="E582" s="223">
        <v>1062</v>
      </c>
      <c r="F582" s="224">
        <v>0.574364521362899</v>
      </c>
      <c r="G582" s="224">
        <v>-0.147672552166934</v>
      </c>
    </row>
    <row r="583" s="109" customFormat="1" customHeight="1" spans="1:7">
      <c r="A583" s="225">
        <v>2080202</v>
      </c>
      <c r="B583" s="225" t="s">
        <v>83</v>
      </c>
      <c r="C583" s="227">
        <v>0</v>
      </c>
      <c r="D583" s="227">
        <v>0</v>
      </c>
      <c r="E583" s="223"/>
      <c r="F583" s="224"/>
      <c r="G583" s="224"/>
    </row>
    <row r="584" s="109" customFormat="1" customHeight="1" spans="1:7">
      <c r="A584" s="225">
        <v>2080203</v>
      </c>
      <c r="B584" s="225" t="s">
        <v>84</v>
      </c>
      <c r="C584" s="227">
        <v>0</v>
      </c>
      <c r="D584" s="227">
        <v>0</v>
      </c>
      <c r="E584" s="223"/>
      <c r="F584" s="224"/>
      <c r="G584" s="224"/>
    </row>
    <row r="585" s="109" customFormat="1" customHeight="1" spans="1:7">
      <c r="A585" s="225">
        <v>2080206</v>
      </c>
      <c r="B585" s="225" t="s">
        <v>470</v>
      </c>
      <c r="C585" s="227">
        <v>0</v>
      </c>
      <c r="D585" s="227">
        <v>0</v>
      </c>
      <c r="E585" s="223"/>
      <c r="F585" s="224"/>
      <c r="G585" s="224"/>
    </row>
    <row r="586" s="109" customFormat="1" customHeight="1" spans="1:7">
      <c r="A586" s="225">
        <v>2080207</v>
      </c>
      <c r="B586" s="225" t="s">
        <v>471</v>
      </c>
      <c r="C586" s="227">
        <v>0</v>
      </c>
      <c r="D586" s="227">
        <v>0</v>
      </c>
      <c r="E586" s="223"/>
      <c r="F586" s="224"/>
      <c r="G586" s="224"/>
    </row>
    <row r="587" s="109" customFormat="1" customHeight="1" spans="1:7">
      <c r="A587" s="225">
        <v>2080208</v>
      </c>
      <c r="B587" s="225" t="s">
        <v>472</v>
      </c>
      <c r="C587" s="227">
        <v>0</v>
      </c>
      <c r="D587" s="227">
        <v>0</v>
      </c>
      <c r="E587" s="223"/>
      <c r="F587" s="224"/>
      <c r="G587" s="224">
        <v>-1</v>
      </c>
    </row>
    <row r="588" s="109" customFormat="1" customHeight="1" spans="1:7">
      <c r="A588" s="225">
        <v>2080299</v>
      </c>
      <c r="B588" s="225" t="s">
        <v>473</v>
      </c>
      <c r="C588" s="227">
        <v>0</v>
      </c>
      <c r="D588" s="227">
        <v>0</v>
      </c>
      <c r="E588" s="223">
        <v>279</v>
      </c>
      <c r="F588" s="224"/>
      <c r="G588" s="224">
        <v>0.251121076233184</v>
      </c>
    </row>
    <row r="589" s="109" customFormat="1" customHeight="1" spans="1:7">
      <c r="A589" s="225">
        <v>20804</v>
      </c>
      <c r="B589" s="226" t="s">
        <v>474</v>
      </c>
      <c r="C589" s="227">
        <v>0</v>
      </c>
      <c r="D589" s="223">
        <f>D590</f>
        <v>0</v>
      </c>
      <c r="E589" s="223">
        <f>E590</f>
        <v>0</v>
      </c>
      <c r="F589" s="224"/>
      <c r="G589" s="224"/>
    </row>
    <row r="590" s="109" customFormat="1" customHeight="1" spans="1:7">
      <c r="A590" s="225">
        <v>2080402</v>
      </c>
      <c r="B590" s="225" t="s">
        <v>475</v>
      </c>
      <c r="C590" s="227">
        <v>0</v>
      </c>
      <c r="D590" s="223"/>
      <c r="E590" s="223"/>
      <c r="F590" s="224"/>
      <c r="G590" s="224"/>
    </row>
    <row r="591" s="109" customFormat="1" customHeight="1" spans="1:7">
      <c r="A591" s="225">
        <v>20805</v>
      </c>
      <c r="B591" s="226" t="s">
        <v>476</v>
      </c>
      <c r="C591" s="227">
        <v>20355</v>
      </c>
      <c r="D591" s="223">
        <f>SUM(D592:D599)</f>
        <v>37355</v>
      </c>
      <c r="E591" s="223">
        <f>SUM(E592:E599)</f>
        <v>24344</v>
      </c>
      <c r="F591" s="224">
        <v>0.651693213759872</v>
      </c>
      <c r="G591" s="224">
        <v>0.447324613555291</v>
      </c>
    </row>
    <row r="592" s="109" customFormat="1" customHeight="1" spans="1:7">
      <c r="A592" s="225">
        <v>2080501</v>
      </c>
      <c r="B592" s="225" t="s">
        <v>477</v>
      </c>
      <c r="C592" s="227">
        <v>0</v>
      </c>
      <c r="D592" s="227">
        <v>0</v>
      </c>
      <c r="E592" s="223"/>
      <c r="F592" s="224"/>
      <c r="G592" s="224"/>
    </row>
    <row r="593" s="109" customFormat="1" customHeight="1" spans="1:7">
      <c r="A593" s="225">
        <v>2080502</v>
      </c>
      <c r="B593" s="225" t="s">
        <v>478</v>
      </c>
      <c r="C593" s="227">
        <v>0</v>
      </c>
      <c r="D593" s="227">
        <v>0</v>
      </c>
      <c r="E593" s="223"/>
      <c r="F593" s="224"/>
      <c r="G593" s="224"/>
    </row>
    <row r="594" s="109" customFormat="1" customHeight="1" spans="1:7">
      <c r="A594" s="225">
        <v>2080503</v>
      </c>
      <c r="B594" s="225" t="s">
        <v>479</v>
      </c>
      <c r="C594" s="227">
        <v>0</v>
      </c>
      <c r="D594" s="227">
        <v>0</v>
      </c>
      <c r="E594" s="223"/>
      <c r="F594" s="224"/>
      <c r="G594" s="224"/>
    </row>
    <row r="595" s="109" customFormat="1" customHeight="1" spans="1:7">
      <c r="A595" s="225">
        <v>2080505</v>
      </c>
      <c r="B595" s="225" t="s">
        <v>480</v>
      </c>
      <c r="C595" s="227">
        <v>13996</v>
      </c>
      <c r="D595" s="227">
        <v>13996</v>
      </c>
      <c r="E595" s="223">
        <v>673</v>
      </c>
      <c r="F595" s="224">
        <v>0.0480851671906259</v>
      </c>
      <c r="G595" s="224">
        <v>-0.949022875321921</v>
      </c>
    </row>
    <row r="596" s="109" customFormat="1" customHeight="1" spans="1:7">
      <c r="A596" s="225">
        <v>2080506</v>
      </c>
      <c r="B596" s="225" t="s">
        <v>481</v>
      </c>
      <c r="C596" s="227">
        <v>0</v>
      </c>
      <c r="D596" s="227">
        <v>0</v>
      </c>
      <c r="E596" s="223"/>
      <c r="F596" s="224"/>
      <c r="G596" s="224"/>
    </row>
    <row r="597" s="109" customFormat="1" customHeight="1" spans="1:7">
      <c r="A597" s="225">
        <v>2080507</v>
      </c>
      <c r="B597" s="225" t="s">
        <v>482</v>
      </c>
      <c r="C597" s="227">
        <v>6359</v>
      </c>
      <c r="D597" s="227">
        <v>23359</v>
      </c>
      <c r="E597" s="223">
        <v>23669</v>
      </c>
      <c r="F597" s="224">
        <v>1.01327111605805</v>
      </c>
      <c r="G597" s="224">
        <v>5.54201216141515</v>
      </c>
    </row>
    <row r="598" s="109" customFormat="1" customHeight="1" spans="1:7">
      <c r="A598" s="225">
        <v>2080508</v>
      </c>
      <c r="B598" s="225" t="s">
        <v>483</v>
      </c>
      <c r="C598" s="227">
        <v>0</v>
      </c>
      <c r="D598" s="227">
        <v>0</v>
      </c>
      <c r="E598" s="223"/>
      <c r="F598" s="224"/>
      <c r="G598" s="224"/>
    </row>
    <row r="599" s="109" customFormat="1" customHeight="1" spans="1:7">
      <c r="A599" s="225">
        <v>2080599</v>
      </c>
      <c r="B599" s="225" t="s">
        <v>484</v>
      </c>
      <c r="C599" s="227">
        <v>0</v>
      </c>
      <c r="D599" s="227">
        <v>0</v>
      </c>
      <c r="E599" s="223">
        <v>2</v>
      </c>
      <c r="F599" s="224"/>
      <c r="G599" s="224"/>
    </row>
    <row r="600" s="109" customFormat="1" customHeight="1" spans="1:7">
      <c r="A600" s="225">
        <v>20806</v>
      </c>
      <c r="B600" s="226" t="s">
        <v>485</v>
      </c>
      <c r="C600" s="227">
        <v>0</v>
      </c>
      <c r="D600" s="223">
        <f>SUM(D601:D603)</f>
        <v>0</v>
      </c>
      <c r="E600" s="223">
        <f>SUM(E601:E603)</f>
        <v>0</v>
      </c>
      <c r="F600" s="224"/>
      <c r="G600" s="224"/>
    </row>
    <row r="601" s="109" customFormat="1" customHeight="1" spans="1:7">
      <c r="A601" s="225">
        <v>2080601</v>
      </c>
      <c r="B601" s="225" t="s">
        <v>486</v>
      </c>
      <c r="C601" s="227">
        <v>0</v>
      </c>
      <c r="D601" s="223"/>
      <c r="E601" s="223"/>
      <c r="F601" s="224"/>
      <c r="G601" s="224"/>
    </row>
    <row r="602" s="109" customFormat="1" customHeight="1" spans="1:7">
      <c r="A602" s="225">
        <v>2080602</v>
      </c>
      <c r="B602" s="225" t="s">
        <v>487</v>
      </c>
      <c r="C602" s="227">
        <v>0</v>
      </c>
      <c r="D602" s="223"/>
      <c r="E602" s="223"/>
      <c r="F602" s="224"/>
      <c r="G602" s="224"/>
    </row>
    <row r="603" s="109" customFormat="1" customHeight="1" spans="1:7">
      <c r="A603" s="225">
        <v>2080699</v>
      </c>
      <c r="B603" s="225" t="s">
        <v>488</v>
      </c>
      <c r="C603" s="227">
        <v>0</v>
      </c>
      <c r="D603" s="223"/>
      <c r="E603" s="223"/>
      <c r="F603" s="224"/>
      <c r="G603" s="224"/>
    </row>
    <row r="604" s="109" customFormat="1" customHeight="1" spans="1:7">
      <c r="A604" s="225">
        <v>20807</v>
      </c>
      <c r="B604" s="226" t="s">
        <v>489</v>
      </c>
      <c r="C604" s="227">
        <v>2650</v>
      </c>
      <c r="D604" s="223">
        <f>SUM(D605:D613)</f>
        <v>2650</v>
      </c>
      <c r="E604" s="223">
        <f>SUM(E605:E613)</f>
        <v>2155</v>
      </c>
      <c r="F604" s="224">
        <v>0.813207547169811</v>
      </c>
      <c r="G604" s="224">
        <v>-0.188934888972525</v>
      </c>
    </row>
    <row r="605" s="109" customFormat="1" customHeight="1" spans="1:7">
      <c r="A605" s="225">
        <v>2080701</v>
      </c>
      <c r="B605" s="225" t="s">
        <v>490</v>
      </c>
      <c r="C605" s="227">
        <v>0</v>
      </c>
      <c r="D605" s="223"/>
      <c r="E605" s="223"/>
      <c r="F605" s="224"/>
      <c r="G605" s="224"/>
    </row>
    <row r="606" s="109" customFormat="1" customHeight="1" spans="1:7">
      <c r="A606" s="225">
        <v>2080702</v>
      </c>
      <c r="B606" s="225" t="s">
        <v>491</v>
      </c>
      <c r="C606" s="227">
        <v>0</v>
      </c>
      <c r="D606" s="223"/>
      <c r="E606" s="223"/>
      <c r="F606" s="224"/>
      <c r="G606" s="224"/>
    </row>
    <row r="607" s="109" customFormat="1" customHeight="1" spans="1:7">
      <c r="A607" s="225">
        <v>2080704</v>
      </c>
      <c r="B607" s="225" t="s">
        <v>492</v>
      </c>
      <c r="C607" s="227">
        <v>0</v>
      </c>
      <c r="D607" s="223"/>
      <c r="E607" s="223"/>
      <c r="F607" s="224"/>
      <c r="G607" s="224"/>
    </row>
    <row r="608" s="109" customFormat="1" customHeight="1" spans="1:7">
      <c r="A608" s="225">
        <v>2080705</v>
      </c>
      <c r="B608" s="225" t="s">
        <v>493</v>
      </c>
      <c r="C608" s="227">
        <v>0</v>
      </c>
      <c r="D608" s="223"/>
      <c r="E608" s="223"/>
      <c r="F608" s="224"/>
      <c r="G608" s="224"/>
    </row>
    <row r="609" s="109" customFormat="1" customHeight="1" spans="1:7">
      <c r="A609" s="225">
        <v>2080709</v>
      </c>
      <c r="B609" s="225" t="s">
        <v>494</v>
      </c>
      <c r="C609" s="227">
        <v>0</v>
      </c>
      <c r="D609" s="223"/>
      <c r="E609" s="223"/>
      <c r="F609" s="224"/>
      <c r="G609" s="224"/>
    </row>
    <row r="610" s="109" customFormat="1" customHeight="1" spans="1:7">
      <c r="A610" s="225">
        <v>2080711</v>
      </c>
      <c r="B610" s="225" t="s">
        <v>495</v>
      </c>
      <c r="C610" s="227">
        <v>0</v>
      </c>
      <c r="D610" s="223"/>
      <c r="E610" s="223"/>
      <c r="F610" s="224"/>
      <c r="G610" s="224"/>
    </row>
    <row r="611" s="109" customFormat="1" customHeight="1" spans="1:7">
      <c r="A611" s="225">
        <v>2080712</v>
      </c>
      <c r="B611" s="225" t="s">
        <v>496</v>
      </c>
      <c r="C611" s="227">
        <v>0</v>
      </c>
      <c r="D611" s="223"/>
      <c r="E611" s="223"/>
      <c r="F611" s="224"/>
      <c r="G611" s="224"/>
    </row>
    <row r="612" s="109" customFormat="1" customHeight="1" spans="1:7">
      <c r="A612" s="225">
        <v>2080713</v>
      </c>
      <c r="B612" s="225" t="s">
        <v>497</v>
      </c>
      <c r="C612" s="227">
        <v>0</v>
      </c>
      <c r="D612" s="223"/>
      <c r="E612" s="223"/>
      <c r="F612" s="224"/>
      <c r="G612" s="224"/>
    </row>
    <row r="613" s="109" customFormat="1" customHeight="1" spans="1:7">
      <c r="A613" s="225">
        <v>2080799</v>
      </c>
      <c r="B613" s="225" t="s">
        <v>498</v>
      </c>
      <c r="C613" s="227">
        <v>2650</v>
      </c>
      <c r="D613" s="223">
        <v>2650</v>
      </c>
      <c r="E613" s="223">
        <v>2155</v>
      </c>
      <c r="F613" s="224">
        <v>0.813207547169811</v>
      </c>
      <c r="G613" s="224">
        <v>-0.188934888972525</v>
      </c>
    </row>
    <row r="614" s="109" customFormat="1" customHeight="1" spans="1:7">
      <c r="A614" s="225">
        <v>20808</v>
      </c>
      <c r="B614" s="226" t="s">
        <v>499</v>
      </c>
      <c r="C614" s="227">
        <v>9873</v>
      </c>
      <c r="D614" s="223">
        <f>SUM(D615:D622)</f>
        <v>9873</v>
      </c>
      <c r="E614" s="223">
        <f>SUM(E615:E622)</f>
        <v>10206</v>
      </c>
      <c r="F614" s="224">
        <v>1.03372835004558</v>
      </c>
      <c r="G614" s="224">
        <v>-0.00195579894386855</v>
      </c>
    </row>
    <row r="615" s="109" customFormat="1" customHeight="1" spans="1:7">
      <c r="A615" s="225">
        <v>2080801</v>
      </c>
      <c r="B615" s="225" t="s">
        <v>500</v>
      </c>
      <c r="C615" s="227">
        <v>1587</v>
      </c>
      <c r="D615" s="227">
        <v>1587</v>
      </c>
      <c r="E615" s="223">
        <v>896</v>
      </c>
      <c r="F615" s="224">
        <v>0.5645872715816</v>
      </c>
      <c r="G615" s="224">
        <v>-0.383768913342503</v>
      </c>
    </row>
    <row r="616" s="109" customFormat="1" customHeight="1" spans="1:7">
      <c r="A616" s="225">
        <v>2080802</v>
      </c>
      <c r="B616" s="225" t="s">
        <v>501</v>
      </c>
      <c r="C616" s="227">
        <v>0</v>
      </c>
      <c r="D616" s="227">
        <v>0</v>
      </c>
      <c r="E616" s="223"/>
      <c r="F616" s="224"/>
      <c r="G616" s="224"/>
    </row>
    <row r="617" s="109" customFormat="1" customHeight="1" spans="1:7">
      <c r="A617" s="225">
        <v>2080803</v>
      </c>
      <c r="B617" s="225" t="s">
        <v>502</v>
      </c>
      <c r="C617" s="227">
        <v>4545</v>
      </c>
      <c r="D617" s="227">
        <v>4545</v>
      </c>
      <c r="E617" s="223">
        <v>5290</v>
      </c>
      <c r="F617" s="224">
        <v>1.16391639163916</v>
      </c>
      <c r="G617" s="224">
        <v>0.1027725661872</v>
      </c>
    </row>
    <row r="618" s="109" customFormat="1" customHeight="1" spans="1:7">
      <c r="A618" s="225">
        <v>2080805</v>
      </c>
      <c r="B618" s="225" t="s">
        <v>503</v>
      </c>
      <c r="C618" s="227">
        <v>501</v>
      </c>
      <c r="D618" s="227">
        <v>501</v>
      </c>
      <c r="E618" s="223">
        <v>437</v>
      </c>
      <c r="F618" s="224">
        <v>0.872255489021956</v>
      </c>
      <c r="G618" s="224">
        <v>-0.129482071713147</v>
      </c>
    </row>
    <row r="619" s="109" customFormat="1" customHeight="1" spans="1:7">
      <c r="A619" s="225">
        <v>2080806</v>
      </c>
      <c r="B619" s="225" t="s">
        <v>504</v>
      </c>
      <c r="C619" s="227">
        <v>0</v>
      </c>
      <c r="D619" s="227">
        <v>0</v>
      </c>
      <c r="E619" s="223"/>
      <c r="F619" s="224"/>
      <c r="G619" s="224"/>
    </row>
    <row r="620" s="109" customFormat="1" customHeight="1" spans="1:7">
      <c r="A620" s="225">
        <v>2080807</v>
      </c>
      <c r="B620" s="225" t="s">
        <v>505</v>
      </c>
      <c r="C620" s="227">
        <v>0</v>
      </c>
      <c r="D620" s="227">
        <v>0</v>
      </c>
      <c r="E620" s="223">
        <v>72</v>
      </c>
      <c r="F620" s="224"/>
      <c r="G620" s="224"/>
    </row>
    <row r="621" s="109" customFormat="1" customHeight="1" spans="1:7">
      <c r="A621" s="225">
        <v>2080808</v>
      </c>
      <c r="B621" s="225" t="s">
        <v>506</v>
      </c>
      <c r="C621" s="227">
        <v>20</v>
      </c>
      <c r="D621" s="227">
        <v>20</v>
      </c>
      <c r="E621" s="223"/>
      <c r="F621" s="224">
        <v>0</v>
      </c>
      <c r="G621" s="224">
        <v>-1</v>
      </c>
    </row>
    <row r="622" s="109" customFormat="1" customHeight="1" spans="1:7">
      <c r="A622" s="225">
        <v>2080899</v>
      </c>
      <c r="B622" s="225" t="s">
        <v>507</v>
      </c>
      <c r="C622" s="227">
        <v>3220</v>
      </c>
      <c r="D622" s="227">
        <v>3220</v>
      </c>
      <c r="E622" s="223">
        <v>3511</v>
      </c>
      <c r="F622" s="224">
        <v>1.09037267080745</v>
      </c>
      <c r="G622" s="224">
        <v>0.0173862648507679</v>
      </c>
    </row>
    <row r="623" s="109" customFormat="1" customHeight="1" spans="1:7">
      <c r="A623" s="225">
        <v>20809</v>
      </c>
      <c r="B623" s="226" t="s">
        <v>508</v>
      </c>
      <c r="C623" s="227">
        <v>1104</v>
      </c>
      <c r="D623" s="223">
        <f>SUM(D624:D629)</f>
        <v>1104</v>
      </c>
      <c r="E623" s="223">
        <f>SUM(E624:E629)</f>
        <v>999</v>
      </c>
      <c r="F623" s="224">
        <v>0.904891304347826</v>
      </c>
      <c r="G623" s="224">
        <v>0.111234705228031</v>
      </c>
    </row>
    <row r="624" s="109" customFormat="1" customHeight="1" spans="1:7">
      <c r="A624" s="225">
        <v>2080901</v>
      </c>
      <c r="B624" s="225" t="s">
        <v>509</v>
      </c>
      <c r="C624" s="227">
        <v>1104</v>
      </c>
      <c r="D624" s="227">
        <v>1104</v>
      </c>
      <c r="E624" s="223">
        <v>24</v>
      </c>
      <c r="F624" s="224">
        <v>0.0217391304347826</v>
      </c>
      <c r="G624" s="224"/>
    </row>
    <row r="625" s="109" customFormat="1" customHeight="1" spans="1:7">
      <c r="A625" s="225">
        <v>2080902</v>
      </c>
      <c r="B625" s="225" t="s">
        <v>510</v>
      </c>
      <c r="C625" s="227">
        <v>0</v>
      </c>
      <c r="D625" s="227">
        <v>0</v>
      </c>
      <c r="E625" s="223">
        <v>250</v>
      </c>
      <c r="F625" s="224"/>
      <c r="G625" s="224">
        <v>0.420454545454545</v>
      </c>
    </row>
    <row r="626" s="109" customFormat="1" customHeight="1" spans="1:7">
      <c r="A626" s="225">
        <v>2080903</v>
      </c>
      <c r="B626" s="225" t="s">
        <v>511</v>
      </c>
      <c r="C626" s="227">
        <v>0</v>
      </c>
      <c r="D626" s="227">
        <v>0</v>
      </c>
      <c r="E626" s="223">
        <v>3</v>
      </c>
      <c r="F626" s="224"/>
      <c r="G626" s="224">
        <v>-0.85</v>
      </c>
    </row>
    <row r="627" s="109" customFormat="1" customHeight="1" spans="1:7">
      <c r="A627" s="225">
        <v>2080904</v>
      </c>
      <c r="B627" s="225" t="s">
        <v>512</v>
      </c>
      <c r="C627" s="227">
        <v>0</v>
      </c>
      <c r="D627" s="227">
        <v>0</v>
      </c>
      <c r="E627" s="223">
        <v>72</v>
      </c>
      <c r="F627" s="224"/>
      <c r="G627" s="224">
        <v>-0.257731958762887</v>
      </c>
    </row>
    <row r="628" s="109" customFormat="1" customHeight="1" spans="1:7">
      <c r="A628" s="225">
        <v>2080905</v>
      </c>
      <c r="B628" s="225" t="s">
        <v>513</v>
      </c>
      <c r="C628" s="227">
        <v>0</v>
      </c>
      <c r="D628" s="227">
        <v>0</v>
      </c>
      <c r="E628" s="223">
        <v>356</v>
      </c>
      <c r="F628" s="224"/>
      <c r="G628" s="224">
        <v>1.05780346820809</v>
      </c>
    </row>
    <row r="629" s="109" customFormat="1" customHeight="1" spans="1:7">
      <c r="A629" s="225">
        <v>2080999</v>
      </c>
      <c r="B629" s="225" t="s">
        <v>514</v>
      </c>
      <c r="C629" s="227">
        <v>0</v>
      </c>
      <c r="D629" s="227">
        <v>0</v>
      </c>
      <c r="E629" s="223">
        <v>294</v>
      </c>
      <c r="F629" s="224"/>
      <c r="G629" s="224">
        <v>-0.321016166281755</v>
      </c>
    </row>
    <row r="630" s="109" customFormat="1" customHeight="1" spans="1:7">
      <c r="A630" s="225">
        <v>20810</v>
      </c>
      <c r="B630" s="226" t="s">
        <v>515</v>
      </c>
      <c r="C630" s="227">
        <v>670</v>
      </c>
      <c r="D630" s="223">
        <f>SUM(D631:D637)</f>
        <v>670</v>
      </c>
      <c r="E630" s="223">
        <f>SUM(E631:E637)</f>
        <v>1259</v>
      </c>
      <c r="F630" s="224">
        <v>1.87910447761194</v>
      </c>
      <c r="G630" s="224">
        <v>0.731774415405777</v>
      </c>
    </row>
    <row r="631" s="109" customFormat="1" customHeight="1" spans="1:7">
      <c r="A631" s="225">
        <v>2081001</v>
      </c>
      <c r="B631" s="225" t="s">
        <v>516</v>
      </c>
      <c r="C631" s="227">
        <v>110</v>
      </c>
      <c r="D631" s="227">
        <v>110</v>
      </c>
      <c r="E631" s="223">
        <v>607</v>
      </c>
      <c r="F631" s="224">
        <v>5.51818181818182</v>
      </c>
      <c r="G631" s="224">
        <v>1.23985239852399</v>
      </c>
    </row>
    <row r="632" s="109" customFormat="1" customHeight="1" spans="1:7">
      <c r="A632" s="225">
        <v>2081002</v>
      </c>
      <c r="B632" s="225" t="s">
        <v>517</v>
      </c>
      <c r="C632" s="227">
        <v>530</v>
      </c>
      <c r="D632" s="227">
        <v>530</v>
      </c>
      <c r="E632" s="223">
        <v>621</v>
      </c>
      <c r="F632" s="224">
        <v>1.17169811320755</v>
      </c>
      <c r="G632" s="224">
        <v>0.447552447552447</v>
      </c>
    </row>
    <row r="633" s="109" customFormat="1" customHeight="1" spans="1:7">
      <c r="A633" s="225">
        <v>2081003</v>
      </c>
      <c r="B633" s="225" t="s">
        <v>518</v>
      </c>
      <c r="C633" s="227">
        <v>0</v>
      </c>
      <c r="D633" s="227">
        <v>0</v>
      </c>
      <c r="E633" s="223"/>
      <c r="F633" s="224"/>
      <c r="G633" s="224"/>
    </row>
    <row r="634" s="109" customFormat="1" customHeight="1" spans="1:7">
      <c r="A634" s="225">
        <v>2081004</v>
      </c>
      <c r="B634" s="225" t="s">
        <v>519</v>
      </c>
      <c r="C634" s="227">
        <v>0</v>
      </c>
      <c r="D634" s="227">
        <v>0</v>
      </c>
      <c r="E634" s="223"/>
      <c r="F634" s="224"/>
      <c r="G634" s="224"/>
    </row>
    <row r="635" s="109" customFormat="1" customHeight="1" spans="1:7">
      <c r="A635" s="225">
        <v>2081005</v>
      </c>
      <c r="B635" s="225" t="s">
        <v>520</v>
      </c>
      <c r="C635" s="227">
        <v>0</v>
      </c>
      <c r="D635" s="227">
        <v>0</v>
      </c>
      <c r="E635" s="223"/>
      <c r="F635" s="224"/>
      <c r="G635" s="224"/>
    </row>
    <row r="636" s="109" customFormat="1" customHeight="1" spans="1:7">
      <c r="A636" s="225">
        <v>2081006</v>
      </c>
      <c r="B636" s="225" t="s">
        <v>521</v>
      </c>
      <c r="C636" s="227">
        <v>0</v>
      </c>
      <c r="D636" s="227">
        <v>0</v>
      </c>
      <c r="E636" s="223"/>
      <c r="F636" s="224"/>
      <c r="G636" s="224"/>
    </row>
    <row r="637" s="109" customFormat="1" customHeight="1" spans="1:7">
      <c r="A637" s="225">
        <v>2081099</v>
      </c>
      <c r="B637" s="225" t="s">
        <v>522</v>
      </c>
      <c r="C637" s="227">
        <v>30</v>
      </c>
      <c r="D637" s="227">
        <v>30</v>
      </c>
      <c r="E637" s="223">
        <v>31</v>
      </c>
      <c r="F637" s="224">
        <v>1.03333333333333</v>
      </c>
      <c r="G637" s="224">
        <v>0.148148148148148</v>
      </c>
    </row>
    <row r="638" s="109" customFormat="1" customHeight="1" spans="1:7">
      <c r="A638" s="225">
        <v>20811</v>
      </c>
      <c r="B638" s="226" t="s">
        <v>523</v>
      </c>
      <c r="C638" s="227">
        <v>2297</v>
      </c>
      <c r="D638" s="223">
        <f>SUM(D639:D646)</f>
        <v>2297</v>
      </c>
      <c r="E638" s="223">
        <f>SUM(E639:E646)</f>
        <v>3025</v>
      </c>
      <c r="F638" s="224">
        <v>1.31693513278189</v>
      </c>
      <c r="G638" s="224">
        <v>0.157230298393267</v>
      </c>
    </row>
    <row r="639" s="109" customFormat="1" customHeight="1" spans="1:7">
      <c r="A639" s="225">
        <v>2081101</v>
      </c>
      <c r="B639" s="225" t="s">
        <v>82</v>
      </c>
      <c r="C639" s="227">
        <v>201</v>
      </c>
      <c r="D639" s="227">
        <v>201</v>
      </c>
      <c r="E639" s="223">
        <v>218</v>
      </c>
      <c r="F639" s="224">
        <v>1.08457711442786</v>
      </c>
      <c r="G639" s="224">
        <v>0.0430622009569377</v>
      </c>
    </row>
    <row r="640" s="109" customFormat="1" customHeight="1" spans="1:7">
      <c r="A640" s="225">
        <v>2081102</v>
      </c>
      <c r="B640" s="225" t="s">
        <v>83</v>
      </c>
      <c r="C640" s="227">
        <v>0</v>
      </c>
      <c r="D640" s="227">
        <v>0</v>
      </c>
      <c r="E640" s="223"/>
      <c r="F640" s="224"/>
      <c r="G640" s="224"/>
    </row>
    <row r="641" s="109" customFormat="1" customHeight="1" spans="1:7">
      <c r="A641" s="225">
        <v>2081103</v>
      </c>
      <c r="B641" s="225" t="s">
        <v>84</v>
      </c>
      <c r="C641" s="227">
        <v>0</v>
      </c>
      <c r="D641" s="227">
        <v>0</v>
      </c>
      <c r="E641" s="223"/>
      <c r="F641" s="224"/>
      <c r="G641" s="224"/>
    </row>
    <row r="642" s="109" customFormat="1" customHeight="1" spans="1:7">
      <c r="A642" s="225">
        <v>2081104</v>
      </c>
      <c r="B642" s="225" t="s">
        <v>524</v>
      </c>
      <c r="C642" s="227">
        <v>44</v>
      </c>
      <c r="D642" s="227">
        <v>44</v>
      </c>
      <c r="E642" s="223">
        <v>48</v>
      </c>
      <c r="F642" s="224">
        <v>1.09090909090909</v>
      </c>
      <c r="G642" s="224">
        <v>-0.272727272727273</v>
      </c>
    </row>
    <row r="643" s="109" customFormat="1" customHeight="1" spans="1:7">
      <c r="A643" s="225">
        <v>2081105</v>
      </c>
      <c r="B643" s="225" t="s">
        <v>525</v>
      </c>
      <c r="C643" s="227">
        <v>21</v>
      </c>
      <c r="D643" s="227">
        <v>21</v>
      </c>
      <c r="E643" s="223">
        <v>132</v>
      </c>
      <c r="F643" s="224">
        <v>6.28571428571429</v>
      </c>
      <c r="G643" s="224">
        <v>-0.0503597122302158</v>
      </c>
    </row>
    <row r="644" s="109" customFormat="1" customHeight="1" spans="1:7">
      <c r="A644" s="225">
        <v>2081106</v>
      </c>
      <c r="B644" s="225" t="s">
        <v>526</v>
      </c>
      <c r="C644" s="227">
        <v>0</v>
      </c>
      <c r="D644" s="227">
        <v>0</v>
      </c>
      <c r="E644" s="223">
        <v>7</v>
      </c>
      <c r="F644" s="224"/>
      <c r="G644" s="224"/>
    </row>
    <row r="645" s="109" customFormat="1" customHeight="1" spans="1:7">
      <c r="A645" s="225">
        <v>2081107</v>
      </c>
      <c r="B645" s="225" t="s">
        <v>527</v>
      </c>
      <c r="C645" s="227">
        <v>1920</v>
      </c>
      <c r="D645" s="227">
        <v>1920</v>
      </c>
      <c r="E645" s="223">
        <v>2363</v>
      </c>
      <c r="F645" s="224">
        <v>1.23072916666667</v>
      </c>
      <c r="G645" s="224">
        <v>0.19464105156724</v>
      </c>
    </row>
    <row r="646" s="109" customFormat="1" customHeight="1" spans="1:7">
      <c r="A646" s="225">
        <v>2081199</v>
      </c>
      <c r="B646" s="225" t="s">
        <v>528</v>
      </c>
      <c r="C646" s="227">
        <v>111</v>
      </c>
      <c r="D646" s="227">
        <v>111</v>
      </c>
      <c r="E646" s="223">
        <v>257</v>
      </c>
      <c r="F646" s="224">
        <v>2.31531531531532</v>
      </c>
      <c r="G646" s="224">
        <v>0.157657657657658</v>
      </c>
    </row>
    <row r="647" s="109" customFormat="1" customHeight="1" spans="1:7">
      <c r="A647" s="225">
        <v>20816</v>
      </c>
      <c r="B647" s="226" t="s">
        <v>529</v>
      </c>
      <c r="C647" s="227">
        <v>0</v>
      </c>
      <c r="D647" s="223">
        <f>SUM(D648:D652)</f>
        <v>0</v>
      </c>
      <c r="E647" s="223">
        <f>SUM(E648:E652)</f>
        <v>2</v>
      </c>
      <c r="F647" s="224"/>
      <c r="G647" s="224"/>
    </row>
    <row r="648" s="109" customFormat="1" customHeight="1" spans="1:7">
      <c r="A648" s="225">
        <v>2081601</v>
      </c>
      <c r="B648" s="225" t="s">
        <v>82</v>
      </c>
      <c r="C648" s="227">
        <v>0</v>
      </c>
      <c r="D648" s="223"/>
      <c r="E648" s="223"/>
      <c r="F648" s="224"/>
      <c r="G648" s="224"/>
    </row>
    <row r="649" s="109" customFormat="1" customHeight="1" spans="1:7">
      <c r="A649" s="225">
        <v>2081602</v>
      </c>
      <c r="B649" s="225" t="s">
        <v>83</v>
      </c>
      <c r="C649" s="227">
        <v>0</v>
      </c>
      <c r="D649" s="223"/>
      <c r="E649" s="223"/>
      <c r="F649" s="224"/>
      <c r="G649" s="224"/>
    </row>
    <row r="650" s="109" customFormat="1" customHeight="1" spans="1:7">
      <c r="A650" s="225">
        <v>2081603</v>
      </c>
      <c r="B650" s="225" t="s">
        <v>84</v>
      </c>
      <c r="C650" s="227">
        <v>0</v>
      </c>
      <c r="D650" s="223"/>
      <c r="E650" s="223"/>
      <c r="F650" s="224"/>
      <c r="G650" s="224"/>
    </row>
    <row r="651" s="109" customFormat="1" customHeight="1" spans="1:7">
      <c r="A651" s="225">
        <v>2081650</v>
      </c>
      <c r="B651" s="225" t="s">
        <v>91</v>
      </c>
      <c r="C651" s="227">
        <v>0</v>
      </c>
      <c r="D651" s="223"/>
      <c r="E651" s="223"/>
      <c r="F651" s="224"/>
      <c r="G651" s="224"/>
    </row>
    <row r="652" s="109" customFormat="1" customHeight="1" spans="1:7">
      <c r="A652" s="225">
        <v>2081699</v>
      </c>
      <c r="B652" s="225" t="s">
        <v>530</v>
      </c>
      <c r="C652" s="227">
        <v>0</v>
      </c>
      <c r="D652" s="223">
        <v>0</v>
      </c>
      <c r="E652" s="223">
        <v>2</v>
      </c>
      <c r="F652" s="224"/>
      <c r="G652" s="224"/>
    </row>
    <row r="653" s="109" customFormat="1" customHeight="1" spans="1:7">
      <c r="A653" s="225">
        <v>20819</v>
      </c>
      <c r="B653" s="226" t="s">
        <v>531</v>
      </c>
      <c r="C653" s="227">
        <v>9980</v>
      </c>
      <c r="D653" s="223">
        <f>SUM(D654:D655)</f>
        <v>9980</v>
      </c>
      <c r="E653" s="223">
        <f>SUM(E654:E655)</f>
        <v>9271</v>
      </c>
      <c r="F653" s="224">
        <v>0.928957915831663</v>
      </c>
      <c r="G653" s="224">
        <v>-0.0716002403364711</v>
      </c>
    </row>
    <row r="654" s="109" customFormat="1" customHeight="1" spans="1:7">
      <c r="A654" s="225">
        <v>2081901</v>
      </c>
      <c r="B654" s="225" t="s">
        <v>532</v>
      </c>
      <c r="C654" s="227">
        <v>1880</v>
      </c>
      <c r="D654" s="227">
        <v>1880</v>
      </c>
      <c r="E654" s="223">
        <v>1880</v>
      </c>
      <c r="F654" s="224">
        <v>1</v>
      </c>
      <c r="G654" s="224">
        <v>0</v>
      </c>
    </row>
    <row r="655" s="109" customFormat="1" customHeight="1" spans="1:7">
      <c r="A655" s="225">
        <v>2081902</v>
      </c>
      <c r="B655" s="225" t="s">
        <v>533</v>
      </c>
      <c r="C655" s="227">
        <v>8100</v>
      </c>
      <c r="D655" s="227">
        <v>8100</v>
      </c>
      <c r="E655" s="223">
        <v>7391</v>
      </c>
      <c r="F655" s="224">
        <v>0.912469135802469</v>
      </c>
      <c r="G655" s="224">
        <v>-0.0882062669627437</v>
      </c>
    </row>
    <row r="656" s="109" customFormat="1" customHeight="1" spans="1:7">
      <c r="A656" s="225">
        <v>20820</v>
      </c>
      <c r="B656" s="226" t="s">
        <v>534</v>
      </c>
      <c r="C656" s="227">
        <v>1835</v>
      </c>
      <c r="D656" s="223">
        <f>SUM(D657:D658)</f>
        <v>1835</v>
      </c>
      <c r="E656" s="223">
        <f>SUM(E657:E658)</f>
        <v>2076</v>
      </c>
      <c r="F656" s="224">
        <v>1.13133514986376</v>
      </c>
      <c r="G656" s="224">
        <v>0.127648017381858</v>
      </c>
    </row>
    <row r="657" s="109" customFormat="1" customHeight="1" spans="1:7">
      <c r="A657" s="225">
        <v>2082001</v>
      </c>
      <c r="B657" s="225" t="s">
        <v>535</v>
      </c>
      <c r="C657" s="227">
        <v>1810</v>
      </c>
      <c r="D657" s="227">
        <v>1810</v>
      </c>
      <c r="E657" s="223">
        <v>2068</v>
      </c>
      <c r="F657" s="224">
        <v>1.14254143646409</v>
      </c>
      <c r="G657" s="224">
        <v>0.138766519823789</v>
      </c>
    </row>
    <row r="658" s="109" customFormat="1" customHeight="1" spans="1:7">
      <c r="A658" s="225">
        <v>2082002</v>
      </c>
      <c r="B658" s="225" t="s">
        <v>536</v>
      </c>
      <c r="C658" s="227">
        <v>25</v>
      </c>
      <c r="D658" s="227">
        <v>25</v>
      </c>
      <c r="E658" s="223">
        <v>8</v>
      </c>
      <c r="F658" s="224">
        <v>0.32</v>
      </c>
      <c r="G658" s="224">
        <v>-0.68</v>
      </c>
    </row>
    <row r="659" s="109" customFormat="1" customHeight="1" spans="1:7">
      <c r="A659" s="225">
        <v>20821</v>
      </c>
      <c r="B659" s="226" t="s">
        <v>537</v>
      </c>
      <c r="C659" s="227">
        <v>2630</v>
      </c>
      <c r="D659" s="223">
        <f>SUM(D660:D661)</f>
        <v>2630</v>
      </c>
      <c r="E659" s="223">
        <f>SUM(E660:E661)</f>
        <v>3138</v>
      </c>
      <c r="F659" s="224">
        <v>1.19315589353612</v>
      </c>
      <c r="G659" s="224">
        <v>0.181031238238615</v>
      </c>
    </row>
    <row r="660" s="109" customFormat="1" customHeight="1" spans="1:7">
      <c r="A660" s="225">
        <v>2082101</v>
      </c>
      <c r="B660" s="225" t="s">
        <v>538</v>
      </c>
      <c r="C660" s="227">
        <v>0</v>
      </c>
      <c r="D660" s="227">
        <v>0</v>
      </c>
      <c r="E660" s="223">
        <v>70</v>
      </c>
      <c r="F660" s="224"/>
      <c r="G660" s="224"/>
    </row>
    <row r="661" s="109" customFormat="1" customHeight="1" spans="1:7">
      <c r="A661" s="225">
        <v>2082102</v>
      </c>
      <c r="B661" s="225" t="s">
        <v>539</v>
      </c>
      <c r="C661" s="227">
        <v>2630</v>
      </c>
      <c r="D661" s="227">
        <v>2630</v>
      </c>
      <c r="E661" s="223">
        <v>3068</v>
      </c>
      <c r="F661" s="224">
        <v>1.16653992395437</v>
      </c>
      <c r="G661" s="224">
        <v>0.154685735792247</v>
      </c>
    </row>
    <row r="662" s="109" customFormat="1" customHeight="1" spans="1:7">
      <c r="A662" s="225">
        <v>20824</v>
      </c>
      <c r="B662" s="226" t="s">
        <v>540</v>
      </c>
      <c r="C662" s="227">
        <v>0</v>
      </c>
      <c r="D662" s="223">
        <f>SUM(D663:D664)</f>
        <v>0</v>
      </c>
      <c r="E662" s="223">
        <f>SUM(E663:E664)</f>
        <v>0</v>
      </c>
      <c r="F662" s="224"/>
      <c r="G662" s="224"/>
    </row>
    <row r="663" s="109" customFormat="1" customHeight="1" spans="1:7">
      <c r="A663" s="225">
        <v>2082401</v>
      </c>
      <c r="B663" s="225" t="s">
        <v>541</v>
      </c>
      <c r="C663" s="227">
        <v>0</v>
      </c>
      <c r="D663" s="223"/>
      <c r="E663" s="223"/>
      <c r="F663" s="224"/>
      <c r="G663" s="224"/>
    </row>
    <row r="664" s="109" customFormat="1" customHeight="1" spans="1:7">
      <c r="A664" s="225">
        <v>2082402</v>
      </c>
      <c r="B664" s="225" t="s">
        <v>542</v>
      </c>
      <c r="C664" s="227">
        <v>0</v>
      </c>
      <c r="D664" s="223"/>
      <c r="E664" s="223"/>
      <c r="F664" s="224"/>
      <c r="G664" s="224"/>
    </row>
    <row r="665" s="109" customFormat="1" customHeight="1" spans="1:7">
      <c r="A665" s="225">
        <v>20825</v>
      </c>
      <c r="B665" s="226" t="s">
        <v>543</v>
      </c>
      <c r="C665" s="227">
        <v>0</v>
      </c>
      <c r="D665" s="223">
        <v>0</v>
      </c>
      <c r="E665" s="223">
        <f>SUM(E666:E667)</f>
        <v>1169</v>
      </c>
      <c r="F665" s="224"/>
      <c r="G665" s="224"/>
    </row>
    <row r="666" s="109" customFormat="1" customHeight="1" spans="1:7">
      <c r="A666" s="225">
        <v>2082501</v>
      </c>
      <c r="B666" s="225" t="s">
        <v>544</v>
      </c>
      <c r="C666" s="227">
        <v>0</v>
      </c>
      <c r="D666" s="223">
        <v>0</v>
      </c>
      <c r="E666" s="223">
        <v>2</v>
      </c>
      <c r="F666" s="224"/>
      <c r="G666" s="224"/>
    </row>
    <row r="667" s="109" customFormat="1" customHeight="1" spans="1:7">
      <c r="A667" s="225">
        <v>2082502</v>
      </c>
      <c r="B667" s="225" t="s">
        <v>545</v>
      </c>
      <c r="C667" s="227">
        <v>0</v>
      </c>
      <c r="D667" s="223">
        <v>0</v>
      </c>
      <c r="E667" s="223">
        <v>1167</v>
      </c>
      <c r="F667" s="224"/>
      <c r="G667" s="224"/>
    </row>
    <row r="668" s="109" customFormat="1" customHeight="1" spans="1:7">
      <c r="A668" s="225">
        <v>20826</v>
      </c>
      <c r="B668" s="226" t="s">
        <v>546</v>
      </c>
      <c r="C668" s="227">
        <v>16622</v>
      </c>
      <c r="D668" s="223">
        <f>SUM(D669:D671)</f>
        <v>16622</v>
      </c>
      <c r="E668" s="223">
        <f>SUM(E669:E671)</f>
        <v>22253</v>
      </c>
      <c r="F668" s="224">
        <v>1.33876789796655</v>
      </c>
      <c r="G668" s="224">
        <v>0.362957064984382</v>
      </c>
    </row>
    <row r="669" s="109" customFormat="1" customHeight="1" spans="1:7">
      <c r="A669" s="225">
        <v>2082601</v>
      </c>
      <c r="B669" s="225" t="s">
        <v>547</v>
      </c>
      <c r="C669" s="227">
        <v>0</v>
      </c>
      <c r="D669" s="227">
        <v>0</v>
      </c>
      <c r="E669" s="223"/>
      <c r="F669" s="224"/>
      <c r="G669" s="224"/>
    </row>
    <row r="670" s="109" customFormat="1" customHeight="1" spans="1:7">
      <c r="A670" s="225">
        <v>2082602</v>
      </c>
      <c r="B670" s="225" t="s">
        <v>548</v>
      </c>
      <c r="C670" s="227">
        <v>15122</v>
      </c>
      <c r="D670" s="227">
        <v>15122</v>
      </c>
      <c r="E670" s="223">
        <v>22253</v>
      </c>
      <c r="F670" s="224">
        <v>1.4715646078561</v>
      </c>
      <c r="G670" s="224">
        <v>0.500843056585958</v>
      </c>
    </row>
    <row r="671" s="109" customFormat="1" customHeight="1" spans="1:7">
      <c r="A671" s="225">
        <v>2082699</v>
      </c>
      <c r="B671" s="225" t="s">
        <v>549</v>
      </c>
      <c r="C671" s="227">
        <v>1500</v>
      </c>
      <c r="D671" s="227">
        <v>1500</v>
      </c>
      <c r="E671" s="223"/>
      <c r="F671" s="224">
        <v>0</v>
      </c>
      <c r="G671" s="224">
        <v>-1</v>
      </c>
    </row>
    <row r="672" s="109" customFormat="1" customHeight="1" spans="1:7">
      <c r="A672" s="225">
        <v>20827</v>
      </c>
      <c r="B672" s="226" t="s">
        <v>550</v>
      </c>
      <c r="C672" s="227">
        <v>0</v>
      </c>
      <c r="D672" s="223">
        <f>SUM(D673:D675)</f>
        <v>0</v>
      </c>
      <c r="E672" s="223">
        <f>SUM(E673:E675)</f>
        <v>0</v>
      </c>
      <c r="F672" s="224"/>
      <c r="G672" s="224"/>
    </row>
    <row r="673" s="109" customFormat="1" customHeight="1" spans="1:7">
      <c r="A673" s="225">
        <v>2082701</v>
      </c>
      <c r="B673" s="225" t="s">
        <v>551</v>
      </c>
      <c r="C673" s="227">
        <v>0</v>
      </c>
      <c r="D673" s="223"/>
      <c r="E673" s="223"/>
      <c r="F673" s="224"/>
      <c r="G673" s="224"/>
    </row>
    <row r="674" s="109" customFormat="1" customHeight="1" spans="1:7">
      <c r="A674" s="225">
        <v>2082702</v>
      </c>
      <c r="B674" s="225" t="s">
        <v>552</v>
      </c>
      <c r="C674" s="227">
        <v>0</v>
      </c>
      <c r="D674" s="223"/>
      <c r="E674" s="223"/>
      <c r="F674" s="224"/>
      <c r="G674" s="224"/>
    </row>
    <row r="675" s="109" customFormat="1" customHeight="1" spans="1:7">
      <c r="A675" s="225">
        <v>2082799</v>
      </c>
      <c r="B675" s="225" t="s">
        <v>553</v>
      </c>
      <c r="C675" s="227">
        <v>0</v>
      </c>
      <c r="D675" s="223"/>
      <c r="E675" s="223"/>
      <c r="F675" s="224"/>
      <c r="G675" s="224"/>
    </row>
    <row r="676" s="109" customFormat="1" customHeight="1" spans="1:7">
      <c r="A676" s="225">
        <v>20828</v>
      </c>
      <c r="B676" s="226" t="s">
        <v>554</v>
      </c>
      <c r="C676" s="227">
        <v>630</v>
      </c>
      <c r="D676" s="223">
        <f>SUM(D677:D684)</f>
        <v>630</v>
      </c>
      <c r="E676" s="223">
        <f>SUM(E677:E684)</f>
        <v>619</v>
      </c>
      <c r="F676" s="224">
        <v>0.982539682539682</v>
      </c>
      <c r="G676" s="224">
        <v>-0.278554778554779</v>
      </c>
    </row>
    <row r="677" s="109" customFormat="1" customHeight="1" spans="1:7">
      <c r="A677" s="225">
        <v>2082801</v>
      </c>
      <c r="B677" s="225" t="s">
        <v>82</v>
      </c>
      <c r="C677" s="227">
        <v>450</v>
      </c>
      <c r="D677" s="227">
        <v>450</v>
      </c>
      <c r="E677" s="223">
        <v>459</v>
      </c>
      <c r="F677" s="224">
        <v>1.02</v>
      </c>
      <c r="G677" s="224">
        <v>-0.172972972972973</v>
      </c>
    </row>
    <row r="678" s="109" customFormat="1" customHeight="1" spans="1:7">
      <c r="A678" s="225">
        <v>2082802</v>
      </c>
      <c r="B678" s="225" t="s">
        <v>83</v>
      </c>
      <c r="C678" s="227">
        <v>0</v>
      </c>
      <c r="D678" s="227">
        <v>0</v>
      </c>
      <c r="E678" s="223"/>
      <c r="F678" s="224"/>
      <c r="G678" s="224"/>
    </row>
    <row r="679" s="109" customFormat="1" customHeight="1" spans="1:7">
      <c r="A679" s="225">
        <v>2082803</v>
      </c>
      <c r="B679" s="225" t="s">
        <v>84</v>
      </c>
      <c r="C679" s="227">
        <v>0</v>
      </c>
      <c r="D679" s="227">
        <v>0</v>
      </c>
      <c r="E679" s="223"/>
      <c r="F679" s="224"/>
      <c r="G679" s="224"/>
    </row>
    <row r="680" s="109" customFormat="1" customHeight="1" spans="1:7">
      <c r="A680" s="225">
        <v>2082804</v>
      </c>
      <c r="B680" s="225" t="s">
        <v>555</v>
      </c>
      <c r="C680" s="227">
        <v>180</v>
      </c>
      <c r="D680" s="227">
        <v>180</v>
      </c>
      <c r="E680" s="223">
        <v>36</v>
      </c>
      <c r="F680" s="224">
        <v>0.2</v>
      </c>
      <c r="G680" s="224">
        <v>-0.8</v>
      </c>
    </row>
    <row r="681" s="109" customFormat="1" customHeight="1" spans="1:7">
      <c r="A681" s="225">
        <v>2082805</v>
      </c>
      <c r="B681" s="225" t="s">
        <v>556</v>
      </c>
      <c r="C681" s="227">
        <v>0</v>
      </c>
      <c r="D681" s="227">
        <v>0</v>
      </c>
      <c r="E681" s="223"/>
      <c r="F681" s="224"/>
      <c r="G681" s="224"/>
    </row>
    <row r="682" s="109" customFormat="1" customHeight="1" spans="1:7">
      <c r="A682" s="225">
        <v>2082806</v>
      </c>
      <c r="B682" s="225" t="s">
        <v>122</v>
      </c>
      <c r="C682" s="227"/>
      <c r="D682" s="227"/>
      <c r="E682" s="223"/>
      <c r="F682" s="224"/>
      <c r="G682" s="224"/>
    </row>
    <row r="683" s="109" customFormat="1" customHeight="1" spans="1:7">
      <c r="A683" s="225">
        <v>2082850</v>
      </c>
      <c r="B683" s="225" t="s">
        <v>91</v>
      </c>
      <c r="C683" s="227">
        <v>0</v>
      </c>
      <c r="D683" s="227">
        <v>0</v>
      </c>
      <c r="E683" s="223"/>
      <c r="F683" s="224"/>
      <c r="G683" s="224">
        <v>-1</v>
      </c>
    </row>
    <row r="684" s="109" customFormat="1" customHeight="1" spans="1:7">
      <c r="A684" s="225">
        <v>2082899</v>
      </c>
      <c r="B684" s="225" t="s">
        <v>557</v>
      </c>
      <c r="C684" s="227">
        <v>0</v>
      </c>
      <c r="D684" s="227">
        <v>0</v>
      </c>
      <c r="E684" s="223">
        <v>124</v>
      </c>
      <c r="F684" s="224"/>
      <c r="G684" s="224">
        <v>0.0598290598290598</v>
      </c>
    </row>
    <row r="685" s="109" customFormat="1" customHeight="1" spans="1:7">
      <c r="A685" s="225">
        <v>20830</v>
      </c>
      <c r="B685" s="226" t="s">
        <v>558</v>
      </c>
      <c r="C685" s="227">
        <v>0</v>
      </c>
      <c r="D685" s="223">
        <f>SUM(D686:D687)</f>
        <v>0</v>
      </c>
      <c r="E685" s="223">
        <f>SUM(E686:E687)</f>
        <v>0</v>
      </c>
      <c r="F685" s="224"/>
      <c r="G685" s="224"/>
    </row>
    <row r="686" s="109" customFormat="1" customHeight="1" spans="1:7">
      <c r="A686" s="225">
        <v>2083001</v>
      </c>
      <c r="B686" s="225" t="s">
        <v>559</v>
      </c>
      <c r="C686" s="227">
        <v>0</v>
      </c>
      <c r="D686" s="223"/>
      <c r="E686" s="223"/>
      <c r="F686" s="224"/>
      <c r="G686" s="224"/>
    </row>
    <row r="687" s="109" customFormat="1" customHeight="1" spans="1:7">
      <c r="A687" s="225">
        <v>2083099</v>
      </c>
      <c r="B687" s="225" t="s">
        <v>560</v>
      </c>
      <c r="C687" s="227">
        <v>0</v>
      </c>
      <c r="D687" s="223"/>
      <c r="E687" s="223"/>
      <c r="F687" s="224"/>
      <c r="G687" s="224"/>
    </row>
    <row r="688" s="109" customFormat="1" customHeight="1" spans="1:7">
      <c r="A688" s="225">
        <v>20899</v>
      </c>
      <c r="B688" s="226" t="s">
        <v>561</v>
      </c>
      <c r="C688" s="227">
        <v>752</v>
      </c>
      <c r="D688" s="223">
        <f>D689</f>
        <v>752</v>
      </c>
      <c r="E688" s="223">
        <f>E689</f>
        <v>0</v>
      </c>
      <c r="F688" s="224">
        <v>0</v>
      </c>
      <c r="G688" s="224">
        <v>-1</v>
      </c>
    </row>
    <row r="689" s="109" customFormat="1" customHeight="1" spans="1:7">
      <c r="A689" s="225">
        <v>2089999</v>
      </c>
      <c r="B689" s="225" t="s">
        <v>562</v>
      </c>
      <c r="C689" s="227">
        <v>752</v>
      </c>
      <c r="D689" s="227">
        <v>752</v>
      </c>
      <c r="E689" s="223"/>
      <c r="F689" s="224">
        <v>0</v>
      </c>
      <c r="G689" s="224">
        <v>-1</v>
      </c>
    </row>
    <row r="690" s="109" customFormat="1" customHeight="1" spans="1:7">
      <c r="A690" s="225">
        <v>210</v>
      </c>
      <c r="B690" s="226" t="s">
        <v>563</v>
      </c>
      <c r="C690" s="227">
        <v>30691</v>
      </c>
      <c r="D690" s="223">
        <f>SUM(D691,D696,D711,D715,D727,D731,D736,D740,D744,D747,D756,D758,D764,D769)</f>
        <v>30691</v>
      </c>
      <c r="E690" s="223">
        <f>SUM(E691,E696,E711,E715,E727,E731,E736,E740,E744,E747,E756,E758,E764,E769)</f>
        <v>34676</v>
      </c>
      <c r="F690" s="224">
        <v>1.12984262487374</v>
      </c>
      <c r="G690" s="224">
        <v>-0.0302318427161116</v>
      </c>
    </row>
    <row r="691" s="109" customFormat="1" customHeight="1" spans="1:7">
      <c r="A691" s="225">
        <v>21001</v>
      </c>
      <c r="B691" s="226" t="s">
        <v>564</v>
      </c>
      <c r="C691" s="227">
        <v>2656</v>
      </c>
      <c r="D691" s="223">
        <f>SUM(D692:D695)</f>
        <v>2656</v>
      </c>
      <c r="E691" s="223">
        <f>SUM(E692:E695)</f>
        <v>2720</v>
      </c>
      <c r="F691" s="224">
        <v>1.02409638554217</v>
      </c>
      <c r="G691" s="224">
        <v>-0.080770530584657</v>
      </c>
    </row>
    <row r="692" s="109" customFormat="1" customHeight="1" spans="1:7">
      <c r="A692" s="225">
        <v>2100101</v>
      </c>
      <c r="B692" s="225" t="s">
        <v>82</v>
      </c>
      <c r="C692" s="227">
        <v>2156</v>
      </c>
      <c r="D692" s="227">
        <v>2156</v>
      </c>
      <c r="E692" s="223">
        <v>1405</v>
      </c>
      <c r="F692" s="224">
        <v>0.651669758812616</v>
      </c>
      <c r="G692" s="224">
        <v>-0.203514739229025</v>
      </c>
    </row>
    <row r="693" s="109" customFormat="1" customHeight="1" spans="1:7">
      <c r="A693" s="225">
        <v>2100102</v>
      </c>
      <c r="B693" s="225" t="s">
        <v>83</v>
      </c>
      <c r="C693" s="227">
        <v>0</v>
      </c>
      <c r="D693" s="227">
        <v>0</v>
      </c>
      <c r="E693" s="223"/>
      <c r="F693" s="224"/>
      <c r="G693" s="224"/>
    </row>
    <row r="694" s="109" customFormat="1" customHeight="1" spans="1:7">
      <c r="A694" s="225">
        <v>2100103</v>
      </c>
      <c r="B694" s="225" t="s">
        <v>84</v>
      </c>
      <c r="C694" s="227">
        <v>0</v>
      </c>
      <c r="D694" s="227">
        <v>0</v>
      </c>
      <c r="E694" s="223"/>
      <c r="F694" s="224"/>
      <c r="G694" s="224"/>
    </row>
    <row r="695" s="109" customFormat="1" customHeight="1" spans="1:7">
      <c r="A695" s="225">
        <v>2100199</v>
      </c>
      <c r="B695" s="225" t="s">
        <v>565</v>
      </c>
      <c r="C695" s="227">
        <v>500</v>
      </c>
      <c r="D695" s="227">
        <v>500</v>
      </c>
      <c r="E695" s="223">
        <v>1315</v>
      </c>
      <c r="F695" s="224">
        <v>2.63</v>
      </c>
      <c r="G695" s="224">
        <v>0.100418410041841</v>
      </c>
    </row>
    <row r="696" s="109" customFormat="1" customHeight="1" spans="1:7">
      <c r="A696" s="225">
        <v>21002</v>
      </c>
      <c r="B696" s="226" t="s">
        <v>566</v>
      </c>
      <c r="C696" s="227">
        <v>0</v>
      </c>
      <c r="D696" s="223">
        <f>SUM(D697:D710)</f>
        <v>0</v>
      </c>
      <c r="E696" s="223">
        <f>SUM(E697:E710)</f>
        <v>573</v>
      </c>
      <c r="F696" s="224"/>
      <c r="G696" s="224">
        <v>0.0361663652802893</v>
      </c>
    </row>
    <row r="697" s="109" customFormat="1" customHeight="1" spans="1:7">
      <c r="A697" s="225">
        <v>2100201</v>
      </c>
      <c r="B697" s="225" t="s">
        <v>567</v>
      </c>
      <c r="C697" s="227">
        <v>0</v>
      </c>
      <c r="D697" s="227">
        <v>0</v>
      </c>
      <c r="E697" s="223"/>
      <c r="F697" s="224"/>
      <c r="G697" s="224"/>
    </row>
    <row r="698" s="109" customFormat="1" customHeight="1" spans="1:7">
      <c r="A698" s="225">
        <v>2100202</v>
      </c>
      <c r="B698" s="225" t="s">
        <v>568</v>
      </c>
      <c r="C698" s="227">
        <v>0</v>
      </c>
      <c r="D698" s="227">
        <v>0</v>
      </c>
      <c r="E698" s="223"/>
      <c r="F698" s="224"/>
      <c r="G698" s="224"/>
    </row>
    <row r="699" s="109" customFormat="1" customHeight="1" spans="1:7">
      <c r="A699" s="225">
        <v>2100203</v>
      </c>
      <c r="B699" s="225" t="s">
        <v>569</v>
      </c>
      <c r="C699" s="227">
        <v>0</v>
      </c>
      <c r="D699" s="227">
        <v>0</v>
      </c>
      <c r="E699" s="223"/>
      <c r="F699" s="224"/>
      <c r="G699" s="224"/>
    </row>
    <row r="700" s="109" customFormat="1" customHeight="1" spans="1:7">
      <c r="A700" s="225">
        <v>2100204</v>
      </c>
      <c r="B700" s="225" t="s">
        <v>570</v>
      </c>
      <c r="C700" s="227">
        <v>0</v>
      </c>
      <c r="D700" s="227">
        <v>0</v>
      </c>
      <c r="E700" s="223"/>
      <c r="F700" s="224"/>
      <c r="G700" s="224"/>
    </row>
    <row r="701" s="109" customFormat="1" customHeight="1" spans="1:7">
      <c r="A701" s="225">
        <v>2100205</v>
      </c>
      <c r="B701" s="225" t="s">
        <v>571</v>
      </c>
      <c r="C701" s="227">
        <v>0</v>
      </c>
      <c r="D701" s="227">
        <v>0</v>
      </c>
      <c r="E701" s="223">
        <v>35</v>
      </c>
      <c r="F701" s="224"/>
      <c r="G701" s="224">
        <v>0.75</v>
      </c>
    </row>
    <row r="702" s="109" customFormat="1" customHeight="1" spans="1:7">
      <c r="A702" s="225">
        <v>2100206</v>
      </c>
      <c r="B702" s="225" t="s">
        <v>572</v>
      </c>
      <c r="C702" s="227">
        <v>0</v>
      </c>
      <c r="D702" s="227">
        <v>0</v>
      </c>
      <c r="E702" s="223">
        <v>73</v>
      </c>
      <c r="F702" s="224"/>
      <c r="G702" s="224">
        <v>-0.513333333333333</v>
      </c>
    </row>
    <row r="703" s="109" customFormat="1" customHeight="1" spans="1:7">
      <c r="A703" s="225">
        <v>2100207</v>
      </c>
      <c r="B703" s="225" t="s">
        <v>573</v>
      </c>
      <c r="C703" s="227">
        <v>0</v>
      </c>
      <c r="D703" s="227">
        <v>0</v>
      </c>
      <c r="E703" s="223"/>
      <c r="F703" s="224"/>
      <c r="G703" s="224"/>
    </row>
    <row r="704" s="109" customFormat="1" customHeight="1" spans="1:7">
      <c r="A704" s="225">
        <v>2100208</v>
      </c>
      <c r="B704" s="225" t="s">
        <v>574</v>
      </c>
      <c r="C704" s="227">
        <v>0</v>
      </c>
      <c r="D704" s="227">
        <v>0</v>
      </c>
      <c r="E704" s="223">
        <v>24</v>
      </c>
      <c r="F704" s="224"/>
      <c r="G704" s="224"/>
    </row>
    <row r="705" s="109" customFormat="1" customHeight="1" spans="1:7">
      <c r="A705" s="225">
        <v>2100209</v>
      </c>
      <c r="B705" s="225" t="s">
        <v>575</v>
      </c>
      <c r="C705" s="227">
        <v>0</v>
      </c>
      <c r="D705" s="227">
        <v>0</v>
      </c>
      <c r="E705" s="223"/>
      <c r="F705" s="224"/>
      <c r="G705" s="224"/>
    </row>
    <row r="706" s="109" customFormat="1" customHeight="1" spans="1:7">
      <c r="A706" s="225">
        <v>2100210</v>
      </c>
      <c r="B706" s="225" t="s">
        <v>576</v>
      </c>
      <c r="C706" s="227">
        <v>0</v>
      </c>
      <c r="D706" s="227">
        <v>0</v>
      </c>
      <c r="E706" s="223"/>
      <c r="F706" s="224"/>
      <c r="G706" s="224"/>
    </row>
    <row r="707" s="109" customFormat="1" customHeight="1" spans="1:7">
      <c r="A707" s="225">
        <v>2100211</v>
      </c>
      <c r="B707" s="225" t="s">
        <v>577</v>
      </c>
      <c r="C707" s="227">
        <v>0</v>
      </c>
      <c r="D707" s="227">
        <v>0</v>
      </c>
      <c r="E707" s="223"/>
      <c r="F707" s="224"/>
      <c r="G707" s="224"/>
    </row>
    <row r="708" s="109" customFormat="1" customHeight="1" spans="1:7">
      <c r="A708" s="225">
        <v>2100212</v>
      </c>
      <c r="B708" s="225" t="s">
        <v>578</v>
      </c>
      <c r="C708" s="227">
        <v>0</v>
      </c>
      <c r="D708" s="227">
        <v>0</v>
      </c>
      <c r="E708" s="223"/>
      <c r="F708" s="224"/>
      <c r="G708" s="224"/>
    </row>
    <row r="709" s="109" customFormat="1" customHeight="1" spans="1:7">
      <c r="A709" s="225">
        <v>2100213</v>
      </c>
      <c r="B709" s="225" t="s">
        <v>579</v>
      </c>
      <c r="C709" s="227">
        <v>0</v>
      </c>
      <c r="D709" s="227">
        <v>0</v>
      </c>
      <c r="E709" s="223"/>
      <c r="F709" s="224"/>
      <c r="G709" s="224"/>
    </row>
    <row r="710" s="109" customFormat="1" customHeight="1" spans="1:7">
      <c r="A710" s="225">
        <v>2100299</v>
      </c>
      <c r="B710" s="225" t="s">
        <v>580</v>
      </c>
      <c r="C710" s="227">
        <v>0</v>
      </c>
      <c r="D710" s="227">
        <v>0</v>
      </c>
      <c r="E710" s="223">
        <v>441</v>
      </c>
      <c r="F710" s="224"/>
      <c r="G710" s="224">
        <v>0.151436031331593</v>
      </c>
    </row>
    <row r="711" s="109" customFormat="1" customHeight="1" spans="1:7">
      <c r="A711" s="225">
        <v>21003</v>
      </c>
      <c r="B711" s="226" t="s">
        <v>581</v>
      </c>
      <c r="C711" s="227">
        <v>6251</v>
      </c>
      <c r="D711" s="223">
        <f>SUM(D712:D714)</f>
        <v>6251</v>
      </c>
      <c r="E711" s="223">
        <f>SUM(E712:E714)</f>
        <v>8786</v>
      </c>
      <c r="F711" s="224">
        <v>1.4055351143817</v>
      </c>
      <c r="G711" s="224">
        <v>0.244828563332389</v>
      </c>
    </row>
    <row r="712" s="109" customFormat="1" customHeight="1" spans="1:7">
      <c r="A712" s="225">
        <v>2100301</v>
      </c>
      <c r="B712" s="225" t="s">
        <v>582</v>
      </c>
      <c r="C712" s="227">
        <v>0</v>
      </c>
      <c r="D712" s="227">
        <v>0</v>
      </c>
      <c r="E712" s="223"/>
      <c r="F712" s="224"/>
      <c r="G712" s="224"/>
    </row>
    <row r="713" s="109" customFormat="1" customHeight="1" spans="1:7">
      <c r="A713" s="225">
        <v>2100302</v>
      </c>
      <c r="B713" s="225" t="s">
        <v>583</v>
      </c>
      <c r="C713" s="227">
        <v>5342</v>
      </c>
      <c r="D713" s="227">
        <v>5342</v>
      </c>
      <c r="E713" s="223">
        <v>7073</v>
      </c>
      <c r="F713" s="224">
        <v>1.32403594159491</v>
      </c>
      <c r="G713" s="224">
        <v>0.338822638652281</v>
      </c>
    </row>
    <row r="714" s="109" customFormat="1" customHeight="1" spans="1:7">
      <c r="A714" s="225">
        <v>2100399</v>
      </c>
      <c r="B714" s="225" t="s">
        <v>584</v>
      </c>
      <c r="C714" s="227">
        <v>909</v>
      </c>
      <c r="D714" s="227">
        <v>909</v>
      </c>
      <c r="E714" s="223">
        <v>1713</v>
      </c>
      <c r="F714" s="224">
        <v>1.88448844884488</v>
      </c>
      <c r="G714" s="224">
        <v>-0.0349295774647888</v>
      </c>
    </row>
    <row r="715" s="109" customFormat="1" customHeight="1" spans="1:7">
      <c r="A715" s="225">
        <v>21004</v>
      </c>
      <c r="B715" s="226" t="s">
        <v>585</v>
      </c>
      <c r="C715" s="227">
        <v>8760</v>
      </c>
      <c r="D715" s="223">
        <f>SUM(D716:D726)</f>
        <v>8760</v>
      </c>
      <c r="E715" s="223">
        <f>SUM(E716:E726)</f>
        <v>11062</v>
      </c>
      <c r="F715" s="224">
        <v>1.26278538812785</v>
      </c>
      <c r="G715" s="224">
        <v>-0.180956611876203</v>
      </c>
    </row>
    <row r="716" s="109" customFormat="1" customHeight="1" spans="1:7">
      <c r="A716" s="225">
        <v>2100401</v>
      </c>
      <c r="B716" s="225" t="s">
        <v>586</v>
      </c>
      <c r="C716" s="227">
        <v>1112</v>
      </c>
      <c r="D716" s="227">
        <v>1112</v>
      </c>
      <c r="E716" s="223">
        <v>1407</v>
      </c>
      <c r="F716" s="224">
        <v>1.26528776978417</v>
      </c>
      <c r="G716" s="224">
        <v>0.348993288590604</v>
      </c>
    </row>
    <row r="717" s="109" customFormat="1" customHeight="1" spans="1:7">
      <c r="A717" s="225">
        <v>2100402</v>
      </c>
      <c r="B717" s="225" t="s">
        <v>587</v>
      </c>
      <c r="C717" s="227">
        <v>471</v>
      </c>
      <c r="D717" s="227">
        <v>471</v>
      </c>
      <c r="E717" s="223">
        <v>513</v>
      </c>
      <c r="F717" s="224">
        <v>1.08917197452229</v>
      </c>
      <c r="G717" s="224">
        <v>-0.0446927374301676</v>
      </c>
    </row>
    <row r="718" s="109" customFormat="1" customHeight="1" spans="1:7">
      <c r="A718" s="225">
        <v>2100403</v>
      </c>
      <c r="B718" s="225" t="s">
        <v>588</v>
      </c>
      <c r="C718" s="227">
        <v>1145</v>
      </c>
      <c r="D718" s="227">
        <v>1145</v>
      </c>
      <c r="E718" s="223">
        <v>1136</v>
      </c>
      <c r="F718" s="224">
        <v>0.992139737991266</v>
      </c>
      <c r="G718" s="224">
        <v>0.229437229437229</v>
      </c>
    </row>
    <row r="719" s="109" customFormat="1" customHeight="1" spans="1:7">
      <c r="A719" s="225">
        <v>2100404</v>
      </c>
      <c r="B719" s="225" t="s">
        <v>589</v>
      </c>
      <c r="C719" s="227">
        <v>0</v>
      </c>
      <c r="D719" s="227">
        <v>0</v>
      </c>
      <c r="E719" s="223"/>
      <c r="F719" s="224"/>
      <c r="G719" s="224"/>
    </row>
    <row r="720" s="109" customFormat="1" customHeight="1" spans="1:7">
      <c r="A720" s="225">
        <v>2100405</v>
      </c>
      <c r="B720" s="225" t="s">
        <v>590</v>
      </c>
      <c r="C720" s="227">
        <v>0</v>
      </c>
      <c r="D720" s="227">
        <v>0</v>
      </c>
      <c r="E720" s="223"/>
      <c r="F720" s="224"/>
      <c r="G720" s="224"/>
    </row>
    <row r="721" s="109" customFormat="1" customHeight="1" spans="1:7">
      <c r="A721" s="225">
        <v>2100406</v>
      </c>
      <c r="B721" s="225" t="s">
        <v>591</v>
      </c>
      <c r="C721" s="227">
        <v>0</v>
      </c>
      <c r="D721" s="227">
        <v>0</v>
      </c>
      <c r="E721" s="223"/>
      <c r="F721" s="224"/>
      <c r="G721" s="224"/>
    </row>
    <row r="722" s="109" customFormat="1" customHeight="1" spans="1:7">
      <c r="A722" s="225">
        <v>2100407</v>
      </c>
      <c r="B722" s="225" t="s">
        <v>592</v>
      </c>
      <c r="C722" s="227">
        <v>0</v>
      </c>
      <c r="D722" s="227">
        <v>0</v>
      </c>
      <c r="E722" s="223">
        <v>24</v>
      </c>
      <c r="F722" s="224"/>
      <c r="G722" s="224">
        <v>0.846153846153846</v>
      </c>
    </row>
    <row r="723" s="109" customFormat="1" customHeight="1" spans="1:7">
      <c r="A723" s="225">
        <v>2100408</v>
      </c>
      <c r="B723" s="225" t="s">
        <v>593</v>
      </c>
      <c r="C723" s="227">
        <v>4482</v>
      </c>
      <c r="D723" s="227">
        <v>4482</v>
      </c>
      <c r="E723" s="223">
        <v>5631</v>
      </c>
      <c r="F723" s="224">
        <v>1.25635876840696</v>
      </c>
      <c r="G723" s="224">
        <v>0.153657037492317</v>
      </c>
    </row>
    <row r="724" s="109" customFormat="1" customHeight="1" spans="1:7">
      <c r="A724" s="225">
        <v>2100409</v>
      </c>
      <c r="B724" s="225" t="s">
        <v>594</v>
      </c>
      <c r="C724" s="227">
        <v>0</v>
      </c>
      <c r="D724" s="227">
        <v>0</v>
      </c>
      <c r="E724" s="223">
        <v>706</v>
      </c>
      <c r="F724" s="224"/>
      <c r="G724" s="224">
        <v>-0.808775731310943</v>
      </c>
    </row>
    <row r="725" s="109" customFormat="1" customHeight="1" spans="1:7">
      <c r="A725" s="225">
        <v>2100410</v>
      </c>
      <c r="B725" s="225" t="s">
        <v>595</v>
      </c>
      <c r="C725" s="227">
        <v>0</v>
      </c>
      <c r="D725" s="227">
        <v>0</v>
      </c>
      <c r="E725" s="223">
        <v>3</v>
      </c>
      <c r="F725" s="224"/>
      <c r="G725" s="224">
        <v>-0.996990972918756</v>
      </c>
    </row>
    <row r="726" s="109" customFormat="1" customHeight="1" spans="1:7">
      <c r="A726" s="225">
        <v>2100499</v>
      </c>
      <c r="B726" s="225" t="s">
        <v>596</v>
      </c>
      <c r="C726" s="227">
        <v>1550</v>
      </c>
      <c r="D726" s="227">
        <v>1550</v>
      </c>
      <c r="E726" s="223">
        <v>1642</v>
      </c>
      <c r="F726" s="224">
        <v>1.05935483870968</v>
      </c>
      <c r="G726" s="224">
        <v>0.157152924594785</v>
      </c>
    </row>
    <row r="727" s="109" customFormat="1" customHeight="1" spans="1:7">
      <c r="A727" s="225">
        <v>21007</v>
      </c>
      <c r="B727" s="226" t="s">
        <v>597</v>
      </c>
      <c r="C727" s="227">
        <v>3124</v>
      </c>
      <c r="D727" s="223">
        <f>SUM(D728:D730)</f>
        <v>3124</v>
      </c>
      <c r="E727" s="223">
        <f>SUM(E728:E730)</f>
        <v>2801</v>
      </c>
      <c r="F727" s="224">
        <v>0.896606914212548</v>
      </c>
      <c r="G727" s="224">
        <v>0.0898832684824902</v>
      </c>
    </row>
    <row r="728" s="109" customFormat="1" customHeight="1" spans="1:7">
      <c r="A728" s="225">
        <v>2100716</v>
      </c>
      <c r="B728" s="225" t="s">
        <v>598</v>
      </c>
      <c r="C728" s="227">
        <v>0</v>
      </c>
      <c r="D728" s="227">
        <v>0</v>
      </c>
      <c r="E728" s="223"/>
      <c r="F728" s="224"/>
      <c r="G728" s="224"/>
    </row>
    <row r="729" s="109" customFormat="1" customHeight="1" spans="1:7">
      <c r="A729" s="225">
        <v>2100717</v>
      </c>
      <c r="B729" s="225" t="s">
        <v>599</v>
      </c>
      <c r="C729" s="227">
        <v>2869</v>
      </c>
      <c r="D729" s="227">
        <v>2869</v>
      </c>
      <c r="E729" s="223">
        <v>2265</v>
      </c>
      <c r="F729" s="224">
        <v>0.789473684210526</v>
      </c>
      <c r="G729" s="224">
        <v>0.0138764547896151</v>
      </c>
    </row>
    <row r="730" s="109" customFormat="1" customHeight="1" spans="1:7">
      <c r="A730" s="225">
        <v>2100799</v>
      </c>
      <c r="B730" s="225" t="s">
        <v>600</v>
      </c>
      <c r="C730" s="227">
        <v>255</v>
      </c>
      <c r="D730" s="227">
        <v>255</v>
      </c>
      <c r="E730" s="223">
        <v>536</v>
      </c>
      <c r="F730" s="224">
        <v>2.10196078431373</v>
      </c>
      <c r="G730" s="224">
        <v>0.595238095238095</v>
      </c>
    </row>
    <row r="731" s="109" customFormat="1" customHeight="1" spans="1:7">
      <c r="A731" s="225">
        <v>21011</v>
      </c>
      <c r="B731" s="226" t="s">
        <v>601</v>
      </c>
      <c r="C731" s="227">
        <v>3</v>
      </c>
      <c r="D731" s="223">
        <f>SUM(D732:D735)</f>
        <v>3</v>
      </c>
      <c r="E731" s="223">
        <f>SUM(E732:E735)</f>
        <v>5</v>
      </c>
      <c r="F731" s="224">
        <v>1.66666666666667</v>
      </c>
      <c r="G731" s="224">
        <v>1.5</v>
      </c>
    </row>
    <row r="732" s="109" customFormat="1" customHeight="1" spans="1:7">
      <c r="A732" s="225">
        <v>2101101</v>
      </c>
      <c r="B732" s="225" t="s">
        <v>602</v>
      </c>
      <c r="C732" s="227">
        <v>0</v>
      </c>
      <c r="D732" s="227">
        <v>0</v>
      </c>
      <c r="E732" s="223">
        <v>1</v>
      </c>
      <c r="F732" s="224"/>
      <c r="G732" s="224"/>
    </row>
    <row r="733" s="109" customFormat="1" customHeight="1" spans="1:7">
      <c r="A733" s="225">
        <v>2101102</v>
      </c>
      <c r="B733" s="225" t="s">
        <v>603</v>
      </c>
      <c r="C733" s="227">
        <v>0</v>
      </c>
      <c r="D733" s="227">
        <v>0</v>
      </c>
      <c r="E733" s="223"/>
      <c r="F733" s="224"/>
      <c r="G733" s="224">
        <v>-1</v>
      </c>
    </row>
    <row r="734" s="109" customFormat="1" customHeight="1" spans="1:7">
      <c r="A734" s="225">
        <v>2101103</v>
      </c>
      <c r="B734" s="225" t="s">
        <v>604</v>
      </c>
      <c r="C734" s="227">
        <v>3</v>
      </c>
      <c r="D734" s="227">
        <v>3</v>
      </c>
      <c r="E734" s="223">
        <v>3</v>
      </c>
      <c r="F734" s="224">
        <v>1</v>
      </c>
      <c r="G734" s="224"/>
    </row>
    <row r="735" s="109" customFormat="1" customHeight="1" spans="1:7">
      <c r="A735" s="225">
        <v>2101199</v>
      </c>
      <c r="B735" s="225" t="s">
        <v>605</v>
      </c>
      <c r="C735" s="227">
        <v>0</v>
      </c>
      <c r="D735" s="227">
        <v>0</v>
      </c>
      <c r="E735" s="223">
        <v>1</v>
      </c>
      <c r="F735" s="224"/>
      <c r="G735" s="224"/>
    </row>
    <row r="736" s="109" customFormat="1" customHeight="1" spans="1:7">
      <c r="A736" s="225">
        <v>21012</v>
      </c>
      <c r="B736" s="226" t="s">
        <v>606</v>
      </c>
      <c r="C736" s="227">
        <v>3689</v>
      </c>
      <c r="D736" s="223">
        <f>SUM(D737:D739)</f>
        <v>3689</v>
      </c>
      <c r="E736" s="223">
        <f>SUM(E737:E739)</f>
        <v>3664</v>
      </c>
      <c r="F736" s="224">
        <v>0.993223095689889</v>
      </c>
      <c r="G736" s="224"/>
    </row>
    <row r="737" s="109" customFormat="1" customHeight="1" spans="1:7">
      <c r="A737" s="225">
        <v>2101201</v>
      </c>
      <c r="B737" s="225" t="s">
        <v>607</v>
      </c>
      <c r="C737" s="227">
        <v>0</v>
      </c>
      <c r="D737" s="227">
        <v>0</v>
      </c>
      <c r="E737" s="223"/>
      <c r="F737" s="224"/>
      <c r="G737" s="224"/>
    </row>
    <row r="738" s="109" customFormat="1" customHeight="1" spans="1:7">
      <c r="A738" s="225">
        <v>2101202</v>
      </c>
      <c r="B738" s="225" t="s">
        <v>608</v>
      </c>
      <c r="C738" s="227">
        <v>3689</v>
      </c>
      <c r="D738" s="227">
        <v>3689</v>
      </c>
      <c r="E738" s="223">
        <v>3664</v>
      </c>
      <c r="F738" s="224">
        <v>0.993223095689889</v>
      </c>
      <c r="G738" s="224"/>
    </row>
    <row r="739" s="109" customFormat="1" customHeight="1" spans="1:7">
      <c r="A739" s="225">
        <v>2101299</v>
      </c>
      <c r="B739" s="225" t="s">
        <v>609</v>
      </c>
      <c r="C739" s="227">
        <v>0</v>
      </c>
      <c r="D739" s="227">
        <v>0</v>
      </c>
      <c r="E739" s="223"/>
      <c r="F739" s="224"/>
      <c r="G739" s="224"/>
    </row>
    <row r="740" s="109" customFormat="1" customHeight="1" spans="1:7">
      <c r="A740" s="225">
        <v>21013</v>
      </c>
      <c r="B740" s="226" t="s">
        <v>610</v>
      </c>
      <c r="C740" s="227">
        <v>4288</v>
      </c>
      <c r="D740" s="223">
        <f>SUM(D741:D743)</f>
        <v>4288</v>
      </c>
      <c r="E740" s="223">
        <f>SUM(E741:E743)</f>
        <v>3756</v>
      </c>
      <c r="F740" s="224">
        <v>0.875932835820896</v>
      </c>
      <c r="G740" s="224">
        <v>-0.0126182965299685</v>
      </c>
    </row>
    <row r="741" s="109" customFormat="1" customHeight="1" spans="1:7">
      <c r="A741" s="225">
        <v>2101301</v>
      </c>
      <c r="B741" s="225" t="s">
        <v>611</v>
      </c>
      <c r="C741" s="227">
        <v>2483</v>
      </c>
      <c r="D741" s="227">
        <v>2483</v>
      </c>
      <c r="E741" s="223">
        <v>2538</v>
      </c>
      <c r="F741" s="224">
        <v>1.02215062424487</v>
      </c>
      <c r="G741" s="224">
        <v>0.281171125694094</v>
      </c>
    </row>
    <row r="742" s="109" customFormat="1" customHeight="1" spans="1:7">
      <c r="A742" s="225">
        <v>2101302</v>
      </c>
      <c r="B742" s="225" t="s">
        <v>612</v>
      </c>
      <c r="C742" s="227">
        <v>0</v>
      </c>
      <c r="D742" s="227">
        <v>0</v>
      </c>
      <c r="E742" s="223">
        <v>3</v>
      </c>
      <c r="F742" s="224"/>
      <c r="G742" s="224">
        <v>-0.4</v>
      </c>
    </row>
    <row r="743" s="109" customFormat="1" customHeight="1" spans="1:7">
      <c r="A743" s="225">
        <v>2101399</v>
      </c>
      <c r="B743" s="225" t="s">
        <v>613</v>
      </c>
      <c r="C743" s="227">
        <v>1805</v>
      </c>
      <c r="D743" s="227">
        <v>1805</v>
      </c>
      <c r="E743" s="223">
        <v>1215</v>
      </c>
      <c r="F743" s="224">
        <v>0.673130193905817</v>
      </c>
      <c r="G743" s="224">
        <v>-0.331683168316832</v>
      </c>
    </row>
    <row r="744" s="109" customFormat="1" customHeight="1" spans="1:7">
      <c r="A744" s="225">
        <v>21014</v>
      </c>
      <c r="B744" s="226" t="s">
        <v>614</v>
      </c>
      <c r="C744" s="227">
        <v>246</v>
      </c>
      <c r="D744" s="223">
        <f>SUM(D745:D746)</f>
        <v>246</v>
      </c>
      <c r="E744" s="223">
        <f>SUM(E745:E746)</f>
        <v>221</v>
      </c>
      <c r="F744" s="224">
        <v>0.898373983739837</v>
      </c>
      <c r="G744" s="224">
        <v>-0.101626016260163</v>
      </c>
    </row>
    <row r="745" s="109" customFormat="1" customHeight="1" spans="1:7">
      <c r="A745" s="225">
        <v>2101401</v>
      </c>
      <c r="B745" s="225" t="s">
        <v>615</v>
      </c>
      <c r="C745" s="227">
        <v>246</v>
      </c>
      <c r="D745" s="227">
        <v>246</v>
      </c>
      <c r="E745" s="223">
        <v>221</v>
      </c>
      <c r="F745" s="224">
        <v>0.898373983739837</v>
      </c>
      <c r="G745" s="224">
        <v>-0.101626016260163</v>
      </c>
    </row>
    <row r="746" s="109" customFormat="1" customHeight="1" spans="1:7">
      <c r="A746" s="225">
        <v>2101499</v>
      </c>
      <c r="B746" s="225" t="s">
        <v>616</v>
      </c>
      <c r="C746" s="227">
        <v>0</v>
      </c>
      <c r="D746" s="227">
        <v>0</v>
      </c>
      <c r="E746" s="223"/>
      <c r="F746" s="224"/>
      <c r="G746" s="224"/>
    </row>
    <row r="747" s="109" customFormat="1" customHeight="1" spans="1:7">
      <c r="A747" s="225">
        <v>21015</v>
      </c>
      <c r="B747" s="226" t="s">
        <v>617</v>
      </c>
      <c r="C747" s="227">
        <v>913</v>
      </c>
      <c r="D747" s="223">
        <f>SUM(D748:D755)</f>
        <v>913</v>
      </c>
      <c r="E747" s="223">
        <f>SUM(E748:E755)</f>
        <v>924</v>
      </c>
      <c r="F747" s="224">
        <v>1.01204819277108</v>
      </c>
      <c r="G747" s="224">
        <v>-0.788024776324845</v>
      </c>
    </row>
    <row r="748" s="109" customFormat="1" customHeight="1" spans="1:7">
      <c r="A748" s="225">
        <v>2101501</v>
      </c>
      <c r="B748" s="225" t="s">
        <v>82</v>
      </c>
      <c r="C748" s="227">
        <v>105</v>
      </c>
      <c r="D748" s="227">
        <v>105</v>
      </c>
      <c r="E748" s="223">
        <v>111</v>
      </c>
      <c r="F748" s="224">
        <v>1.05714285714286</v>
      </c>
      <c r="G748" s="224">
        <v>-0.857692307692308</v>
      </c>
    </row>
    <row r="749" s="109" customFormat="1" customHeight="1" spans="1:7">
      <c r="A749" s="225">
        <v>2101502</v>
      </c>
      <c r="B749" s="225" t="s">
        <v>83</v>
      </c>
      <c r="C749" s="227">
        <v>0</v>
      </c>
      <c r="D749" s="227">
        <v>0</v>
      </c>
      <c r="E749" s="223"/>
      <c r="F749" s="224"/>
      <c r="G749" s="224"/>
    </row>
    <row r="750" s="109" customFormat="1" customHeight="1" spans="1:7">
      <c r="A750" s="225">
        <v>2101503</v>
      </c>
      <c r="B750" s="225" t="s">
        <v>84</v>
      </c>
      <c r="C750" s="227">
        <v>0</v>
      </c>
      <c r="D750" s="227">
        <v>0</v>
      </c>
      <c r="E750" s="223"/>
      <c r="F750" s="224"/>
      <c r="G750" s="224"/>
    </row>
    <row r="751" s="109" customFormat="1" customHeight="1" spans="1:7">
      <c r="A751" s="225">
        <v>2101504</v>
      </c>
      <c r="B751" s="225" t="s">
        <v>122</v>
      </c>
      <c r="C751" s="227">
        <v>0</v>
      </c>
      <c r="D751" s="227">
        <v>0</v>
      </c>
      <c r="E751" s="223"/>
      <c r="F751" s="224"/>
      <c r="G751" s="224"/>
    </row>
    <row r="752" s="109" customFormat="1" customHeight="1" spans="1:7">
      <c r="A752" s="225">
        <v>2101505</v>
      </c>
      <c r="B752" s="225" t="s">
        <v>618</v>
      </c>
      <c r="C752" s="227">
        <v>0</v>
      </c>
      <c r="D752" s="227">
        <v>0</v>
      </c>
      <c r="E752" s="223"/>
      <c r="F752" s="224"/>
      <c r="G752" s="224">
        <v>-1</v>
      </c>
    </row>
    <row r="753" s="109" customFormat="1" customHeight="1" spans="1:7">
      <c r="A753" s="225">
        <v>2101506</v>
      </c>
      <c r="B753" s="225" t="s">
        <v>619</v>
      </c>
      <c r="C753" s="227">
        <v>0</v>
      </c>
      <c r="D753" s="227">
        <v>0</v>
      </c>
      <c r="E753" s="223"/>
      <c r="F753" s="224"/>
      <c r="G753" s="224"/>
    </row>
    <row r="754" s="109" customFormat="1" customHeight="1" spans="1:7">
      <c r="A754" s="225">
        <v>2101550</v>
      </c>
      <c r="B754" s="225" t="s">
        <v>91</v>
      </c>
      <c r="C754" s="227">
        <v>0</v>
      </c>
      <c r="D754" s="227">
        <v>0</v>
      </c>
      <c r="E754" s="223"/>
      <c r="F754" s="224"/>
      <c r="G754" s="224"/>
    </row>
    <row r="755" s="109" customFormat="1" customHeight="1" spans="1:7">
      <c r="A755" s="225">
        <v>2101599</v>
      </c>
      <c r="B755" s="225" t="s">
        <v>620</v>
      </c>
      <c r="C755" s="227">
        <v>808</v>
      </c>
      <c r="D755" s="227">
        <v>808</v>
      </c>
      <c r="E755" s="223">
        <v>813</v>
      </c>
      <c r="F755" s="224">
        <v>1.00618811881188</v>
      </c>
      <c r="G755" s="224">
        <v>-0.763594068043036</v>
      </c>
    </row>
    <row r="756" s="109" customFormat="1" customHeight="1" spans="1:7">
      <c r="A756" s="225">
        <v>21016</v>
      </c>
      <c r="B756" s="226" t="s">
        <v>621</v>
      </c>
      <c r="C756" s="227">
        <v>0</v>
      </c>
      <c r="D756" s="223">
        <f>D757</f>
        <v>0</v>
      </c>
      <c r="E756" s="223">
        <f>E757</f>
        <v>0</v>
      </c>
      <c r="F756" s="224"/>
      <c r="G756" s="224"/>
    </row>
    <row r="757" s="109" customFormat="1" customHeight="1" spans="1:7">
      <c r="A757" s="225">
        <v>2101601</v>
      </c>
      <c r="B757" s="225" t="s">
        <v>622</v>
      </c>
      <c r="C757" s="227">
        <v>0</v>
      </c>
      <c r="D757" s="223"/>
      <c r="E757" s="223"/>
      <c r="F757" s="224"/>
      <c r="G757" s="224"/>
    </row>
    <row r="758" s="109" customFormat="1" customHeight="1" spans="1:7">
      <c r="A758" s="225">
        <v>21017</v>
      </c>
      <c r="B758" s="226" t="s">
        <v>623</v>
      </c>
      <c r="C758" s="227">
        <v>480</v>
      </c>
      <c r="D758" s="223">
        <f>SUM(D759:D763)</f>
        <v>480</v>
      </c>
      <c r="E758" s="223">
        <f>SUM(E759:E763)</f>
        <v>103</v>
      </c>
      <c r="F758" s="224">
        <v>0.214583333333333</v>
      </c>
      <c r="G758" s="224"/>
    </row>
    <row r="759" s="109" customFormat="1" customHeight="1" spans="1:7">
      <c r="A759" s="225">
        <v>2101701</v>
      </c>
      <c r="B759" s="225" t="s">
        <v>82</v>
      </c>
      <c r="C759" s="227"/>
      <c r="D759" s="227"/>
      <c r="E759" s="223"/>
      <c r="F759" s="224"/>
      <c r="G759" s="224"/>
    </row>
    <row r="760" s="109" customFormat="1" customHeight="1" spans="1:7">
      <c r="A760" s="225">
        <v>2101702</v>
      </c>
      <c r="B760" s="225" t="s">
        <v>83</v>
      </c>
      <c r="C760" s="227"/>
      <c r="D760" s="227"/>
      <c r="E760" s="223"/>
      <c r="F760" s="224"/>
      <c r="G760" s="224"/>
    </row>
    <row r="761" s="109" customFormat="1" customHeight="1" spans="1:7">
      <c r="A761" s="225">
        <v>2101703</v>
      </c>
      <c r="B761" s="225" t="s">
        <v>84</v>
      </c>
      <c r="C761" s="227"/>
      <c r="D761" s="227"/>
      <c r="E761" s="223"/>
      <c r="F761" s="224"/>
      <c r="G761" s="224"/>
    </row>
    <row r="762" s="109" customFormat="1" customHeight="1" spans="1:7">
      <c r="A762" s="225">
        <v>2101704</v>
      </c>
      <c r="B762" s="225" t="s">
        <v>624</v>
      </c>
      <c r="C762" s="227">
        <v>230</v>
      </c>
      <c r="D762" s="227">
        <v>230</v>
      </c>
      <c r="E762" s="223">
        <v>103</v>
      </c>
      <c r="F762" s="224">
        <v>0.447826086956522</v>
      </c>
      <c r="G762" s="224"/>
    </row>
    <row r="763" s="109" customFormat="1" customHeight="1" spans="1:7">
      <c r="A763" s="225">
        <v>2101799</v>
      </c>
      <c r="B763" s="225" t="s">
        <v>625</v>
      </c>
      <c r="C763" s="227">
        <v>250</v>
      </c>
      <c r="D763" s="227">
        <v>250</v>
      </c>
      <c r="E763" s="223"/>
      <c r="F763" s="224">
        <v>0</v>
      </c>
      <c r="G763" s="224"/>
    </row>
    <row r="764" s="109" customFormat="1" customHeight="1" spans="1:7">
      <c r="A764" s="225">
        <v>21018</v>
      </c>
      <c r="B764" s="226" t="s">
        <v>626</v>
      </c>
      <c r="C764" s="227"/>
      <c r="D764" s="223">
        <f>SUM(D765:D768)</f>
        <v>0</v>
      </c>
      <c r="E764" s="223">
        <f>SUM(E765:E768)</f>
        <v>0</v>
      </c>
      <c r="F764" s="224"/>
      <c r="G764" s="224"/>
    </row>
    <row r="765" s="109" customFormat="1" customHeight="1" spans="1:7">
      <c r="A765" s="225">
        <v>2101801</v>
      </c>
      <c r="B765" s="225" t="s">
        <v>82</v>
      </c>
      <c r="C765" s="227"/>
      <c r="D765" s="223"/>
      <c r="E765" s="223"/>
      <c r="F765" s="224"/>
      <c r="G765" s="224"/>
    </row>
    <row r="766" s="109" customFormat="1" customHeight="1" spans="1:7">
      <c r="A766" s="225">
        <v>2101802</v>
      </c>
      <c r="B766" s="225" t="s">
        <v>83</v>
      </c>
      <c r="C766" s="227"/>
      <c r="D766" s="223"/>
      <c r="E766" s="223"/>
      <c r="F766" s="224"/>
      <c r="G766" s="224"/>
    </row>
    <row r="767" s="109" customFormat="1" customHeight="1" spans="1:7">
      <c r="A767" s="225">
        <v>2101803</v>
      </c>
      <c r="B767" s="225" t="s">
        <v>84</v>
      </c>
      <c r="C767" s="227"/>
      <c r="D767" s="223"/>
      <c r="E767" s="223"/>
      <c r="F767" s="224"/>
      <c r="G767" s="224"/>
    </row>
    <row r="768" s="109" customFormat="1" customHeight="1" spans="1:7">
      <c r="A768" s="225">
        <v>2101899</v>
      </c>
      <c r="B768" s="225" t="s">
        <v>627</v>
      </c>
      <c r="C768" s="227"/>
      <c r="D768" s="223"/>
      <c r="E768" s="223"/>
      <c r="F768" s="224"/>
      <c r="G768" s="224"/>
    </row>
    <row r="769" s="109" customFormat="1" customHeight="1" spans="1:7">
      <c r="A769" s="225">
        <v>21099</v>
      </c>
      <c r="B769" s="226" t="s">
        <v>628</v>
      </c>
      <c r="C769" s="227">
        <v>281</v>
      </c>
      <c r="D769" s="223">
        <f>D770</f>
        <v>281</v>
      </c>
      <c r="E769" s="223">
        <f>E770</f>
        <v>61</v>
      </c>
      <c r="F769" s="224">
        <v>0.217081850533808</v>
      </c>
      <c r="G769" s="224">
        <v>-0.722727272727273</v>
      </c>
    </row>
    <row r="770" s="109" customFormat="1" customHeight="1" spans="1:7">
      <c r="A770" s="225">
        <v>2109999</v>
      </c>
      <c r="B770" s="225" t="s">
        <v>629</v>
      </c>
      <c r="C770" s="227">
        <v>281</v>
      </c>
      <c r="D770" s="227">
        <v>281</v>
      </c>
      <c r="E770" s="223">
        <v>61</v>
      </c>
      <c r="F770" s="224">
        <v>0.217081850533808</v>
      </c>
      <c r="G770" s="224">
        <v>-0.722727272727273</v>
      </c>
    </row>
    <row r="771" s="109" customFormat="1" customHeight="1" spans="1:7">
      <c r="A771" s="225">
        <v>211</v>
      </c>
      <c r="B771" s="226" t="s">
        <v>630</v>
      </c>
      <c r="C771" s="227">
        <v>7441</v>
      </c>
      <c r="D771" s="223">
        <f>SUM(D772,D782,D786,D795,D802,D809,D812,D815,D817,D819,D825,D827,D829,D840)</f>
        <v>9441</v>
      </c>
      <c r="E771" s="223">
        <f>SUM(E772,E782,E786,E795,E802,E809,E812,E815,E817,E819,E825,E827,E829,E840)</f>
        <v>10161</v>
      </c>
      <c r="F771" s="224">
        <v>1.07626310772164</v>
      </c>
      <c r="G771" s="224">
        <v>1.36192468619247</v>
      </c>
    </row>
    <row r="772" s="109" customFormat="1" customHeight="1" spans="1:7">
      <c r="A772" s="225">
        <v>21101</v>
      </c>
      <c r="B772" s="226" t="s">
        <v>631</v>
      </c>
      <c r="C772" s="227">
        <v>306</v>
      </c>
      <c r="D772" s="223">
        <f>SUM(D773:D781)</f>
        <v>306</v>
      </c>
      <c r="E772" s="223">
        <f>SUM(E773:E781)</f>
        <v>239</v>
      </c>
      <c r="F772" s="224">
        <v>0.781045751633987</v>
      </c>
      <c r="G772" s="224">
        <v>-0.187074829931973</v>
      </c>
    </row>
    <row r="773" s="109" customFormat="1" customHeight="1" spans="1:7">
      <c r="A773" s="225">
        <v>2110101</v>
      </c>
      <c r="B773" s="225" t="s">
        <v>82</v>
      </c>
      <c r="C773" s="227">
        <v>213</v>
      </c>
      <c r="D773" s="227">
        <v>213</v>
      </c>
      <c r="E773" s="223">
        <v>116</v>
      </c>
      <c r="F773" s="224">
        <v>0.544600938967136</v>
      </c>
      <c r="G773" s="224">
        <v>0.0175438596491229</v>
      </c>
    </row>
    <row r="774" s="109" customFormat="1" customHeight="1" spans="1:7">
      <c r="A774" s="225">
        <v>2110102</v>
      </c>
      <c r="B774" s="225" t="s">
        <v>83</v>
      </c>
      <c r="C774" s="227">
        <v>0</v>
      </c>
      <c r="D774" s="227">
        <v>0</v>
      </c>
      <c r="E774" s="223"/>
      <c r="F774" s="224"/>
      <c r="G774" s="224"/>
    </row>
    <row r="775" s="109" customFormat="1" customHeight="1" spans="1:7">
      <c r="A775" s="225">
        <v>2110103</v>
      </c>
      <c r="B775" s="225" t="s">
        <v>84</v>
      </c>
      <c r="C775" s="227">
        <v>0</v>
      </c>
      <c r="D775" s="227">
        <v>0</v>
      </c>
      <c r="E775" s="223"/>
      <c r="F775" s="224"/>
      <c r="G775" s="224"/>
    </row>
    <row r="776" s="109" customFormat="1" customHeight="1" spans="1:7">
      <c r="A776" s="225">
        <v>2110104</v>
      </c>
      <c r="B776" s="225" t="s">
        <v>632</v>
      </c>
      <c r="C776" s="227">
        <v>0</v>
      </c>
      <c r="D776" s="227">
        <v>0</v>
      </c>
      <c r="E776" s="223"/>
      <c r="F776" s="224"/>
      <c r="G776" s="224"/>
    </row>
    <row r="777" s="109" customFormat="1" customHeight="1" spans="1:7">
      <c r="A777" s="225">
        <v>2110105</v>
      </c>
      <c r="B777" s="225" t="s">
        <v>633</v>
      </c>
      <c r="C777" s="227">
        <v>0</v>
      </c>
      <c r="D777" s="227">
        <v>0</v>
      </c>
      <c r="E777" s="223"/>
      <c r="F777" s="224"/>
      <c r="G777" s="224"/>
    </row>
    <row r="778" s="109" customFormat="1" customHeight="1" spans="1:7">
      <c r="A778" s="225">
        <v>2110106</v>
      </c>
      <c r="B778" s="225" t="s">
        <v>634</v>
      </c>
      <c r="C778" s="227">
        <v>0</v>
      </c>
      <c r="D778" s="227">
        <v>0</v>
      </c>
      <c r="E778" s="223"/>
      <c r="F778" s="224"/>
      <c r="G778" s="224"/>
    </row>
    <row r="779" s="109" customFormat="1" customHeight="1" spans="1:7">
      <c r="A779" s="225">
        <v>2110107</v>
      </c>
      <c r="B779" s="225" t="s">
        <v>635</v>
      </c>
      <c r="C779" s="227">
        <v>0</v>
      </c>
      <c r="D779" s="227">
        <v>0</v>
      </c>
      <c r="E779" s="223"/>
      <c r="F779" s="224"/>
      <c r="G779" s="224"/>
    </row>
    <row r="780" s="109" customFormat="1" customHeight="1" spans="1:7">
      <c r="A780" s="225">
        <v>2110108</v>
      </c>
      <c r="B780" s="225" t="s">
        <v>636</v>
      </c>
      <c r="C780" s="227">
        <v>0</v>
      </c>
      <c r="D780" s="227">
        <v>0</v>
      </c>
      <c r="E780" s="223"/>
      <c r="F780" s="224"/>
      <c r="G780" s="224"/>
    </row>
    <row r="781" s="109" customFormat="1" customHeight="1" spans="1:7">
      <c r="A781" s="225">
        <v>2110199</v>
      </c>
      <c r="B781" s="225" t="s">
        <v>637</v>
      </c>
      <c r="C781" s="227">
        <v>93</v>
      </c>
      <c r="D781" s="227">
        <v>93</v>
      </c>
      <c r="E781" s="223">
        <v>123</v>
      </c>
      <c r="F781" s="224">
        <v>1.32258064516129</v>
      </c>
      <c r="G781" s="224">
        <v>-0.316666666666667</v>
      </c>
    </row>
    <row r="782" s="109" customFormat="1" customHeight="1" spans="1:7">
      <c r="A782" s="225">
        <v>21102</v>
      </c>
      <c r="B782" s="226" t="s">
        <v>638</v>
      </c>
      <c r="C782" s="227">
        <v>229</v>
      </c>
      <c r="D782" s="223">
        <f>SUM(D783:D785)</f>
        <v>229</v>
      </c>
      <c r="E782" s="223">
        <f>SUM(E783:E785)</f>
        <v>70</v>
      </c>
      <c r="F782" s="224">
        <v>0.305676855895196</v>
      </c>
      <c r="G782" s="224">
        <v>0.186440677966102</v>
      </c>
    </row>
    <row r="783" s="109" customFormat="1" customHeight="1" spans="1:7">
      <c r="A783" s="225">
        <v>2110203</v>
      </c>
      <c r="B783" s="225" t="s">
        <v>639</v>
      </c>
      <c r="C783" s="227">
        <v>0</v>
      </c>
      <c r="D783" s="223"/>
      <c r="E783" s="223"/>
      <c r="F783" s="224"/>
      <c r="G783" s="224"/>
    </row>
    <row r="784" s="109" customFormat="1" customHeight="1" spans="1:7">
      <c r="A784" s="225">
        <v>2110204</v>
      </c>
      <c r="B784" s="225" t="s">
        <v>640</v>
      </c>
      <c r="C784" s="227">
        <v>0</v>
      </c>
      <c r="D784" s="223"/>
      <c r="E784" s="223"/>
      <c r="F784" s="224"/>
      <c r="G784" s="224"/>
    </row>
    <row r="785" s="109" customFormat="1" customHeight="1" spans="1:7">
      <c r="A785" s="225">
        <v>2110299</v>
      </c>
      <c r="B785" s="225" t="s">
        <v>641</v>
      </c>
      <c r="C785" s="227">
        <v>229</v>
      </c>
      <c r="D785" s="223">
        <v>229</v>
      </c>
      <c r="E785" s="223">
        <v>70</v>
      </c>
      <c r="F785" s="224">
        <v>0.305676855895196</v>
      </c>
      <c r="G785" s="224">
        <v>0.186440677966102</v>
      </c>
    </row>
    <row r="786" s="109" customFormat="1" customHeight="1" spans="1:7">
      <c r="A786" s="225">
        <v>21103</v>
      </c>
      <c r="B786" s="226" t="s">
        <v>642</v>
      </c>
      <c r="C786" s="227">
        <v>3430</v>
      </c>
      <c r="D786" s="223">
        <f>SUM(D787:D794)</f>
        <v>5430</v>
      </c>
      <c r="E786" s="223">
        <f>SUM(E787:E794)</f>
        <v>5237</v>
      </c>
      <c r="F786" s="224">
        <v>0.964456721915285</v>
      </c>
      <c r="G786" s="224">
        <v>1.5671568627451</v>
      </c>
    </row>
    <row r="787" s="109" customFormat="1" customHeight="1" spans="1:7">
      <c r="A787" s="225">
        <v>2110301</v>
      </c>
      <c r="B787" s="225" t="s">
        <v>643</v>
      </c>
      <c r="C787" s="227">
        <v>0</v>
      </c>
      <c r="D787" s="227">
        <v>0</v>
      </c>
      <c r="E787" s="223"/>
      <c r="F787" s="224"/>
      <c r="G787" s="224"/>
    </row>
    <row r="788" s="109" customFormat="1" customHeight="1" spans="1:7">
      <c r="A788" s="225">
        <v>2110302</v>
      </c>
      <c r="B788" s="225" t="s">
        <v>644</v>
      </c>
      <c r="C788" s="227">
        <v>2280</v>
      </c>
      <c r="D788" s="227">
        <v>4280</v>
      </c>
      <c r="E788" s="223">
        <v>4903</v>
      </c>
      <c r="F788" s="224">
        <v>1.14556074766355</v>
      </c>
      <c r="G788" s="224">
        <v>3.15860899067006</v>
      </c>
    </row>
    <row r="789" s="109" customFormat="1" customHeight="1" spans="1:7">
      <c r="A789" s="225">
        <v>2110303</v>
      </c>
      <c r="B789" s="225" t="s">
        <v>645</v>
      </c>
      <c r="C789" s="227">
        <v>0</v>
      </c>
      <c r="D789" s="227">
        <v>0</v>
      </c>
      <c r="E789" s="223"/>
      <c r="F789" s="224"/>
      <c r="G789" s="224"/>
    </row>
    <row r="790" s="109" customFormat="1" customHeight="1" spans="1:7">
      <c r="A790" s="225">
        <v>2110304</v>
      </c>
      <c r="B790" s="225" t="s">
        <v>646</v>
      </c>
      <c r="C790" s="227">
        <v>0</v>
      </c>
      <c r="D790" s="227">
        <v>0</v>
      </c>
      <c r="E790" s="223"/>
      <c r="F790" s="224"/>
      <c r="G790" s="224"/>
    </row>
    <row r="791" s="109" customFormat="1" customHeight="1" spans="1:7">
      <c r="A791" s="225">
        <v>2110305</v>
      </c>
      <c r="B791" s="225" t="s">
        <v>647</v>
      </c>
      <c r="C791" s="227">
        <v>0</v>
      </c>
      <c r="D791" s="227">
        <v>0</v>
      </c>
      <c r="E791" s="223"/>
      <c r="F791" s="224"/>
      <c r="G791" s="224"/>
    </row>
    <row r="792" s="109" customFormat="1" customHeight="1" spans="1:7">
      <c r="A792" s="225">
        <v>2110306</v>
      </c>
      <c r="B792" s="225" t="s">
        <v>648</v>
      </c>
      <c r="C792" s="227">
        <v>0</v>
      </c>
      <c r="D792" s="227">
        <v>0</v>
      </c>
      <c r="E792" s="223"/>
      <c r="F792" s="224"/>
      <c r="G792" s="224"/>
    </row>
    <row r="793" s="109" customFormat="1" customHeight="1" spans="1:7">
      <c r="A793" s="225">
        <v>2110307</v>
      </c>
      <c r="B793" s="225" t="s">
        <v>649</v>
      </c>
      <c r="C793" s="227">
        <v>0</v>
      </c>
      <c r="D793" s="227">
        <v>0</v>
      </c>
      <c r="E793" s="223"/>
      <c r="F793" s="224"/>
      <c r="G793" s="224"/>
    </row>
    <row r="794" s="109" customFormat="1" customHeight="1" spans="1:7">
      <c r="A794" s="225">
        <v>2110399</v>
      </c>
      <c r="B794" s="225" t="s">
        <v>650</v>
      </c>
      <c r="C794" s="227">
        <v>1150</v>
      </c>
      <c r="D794" s="227">
        <v>1150</v>
      </c>
      <c r="E794" s="223">
        <v>334</v>
      </c>
      <c r="F794" s="224">
        <v>0.290434782608696</v>
      </c>
      <c r="G794" s="224">
        <v>-0.612078977932637</v>
      </c>
    </row>
    <row r="795" s="109" customFormat="1" customHeight="1" spans="1:7">
      <c r="A795" s="225">
        <v>21104</v>
      </c>
      <c r="B795" s="226" t="s">
        <v>651</v>
      </c>
      <c r="C795" s="227">
        <v>1227</v>
      </c>
      <c r="D795" s="223">
        <f>SUM(D796:D801)</f>
        <v>1227</v>
      </c>
      <c r="E795" s="223">
        <f>SUM(E796:E801)</f>
        <v>2564</v>
      </c>
      <c r="F795" s="224">
        <v>2.08964955175224</v>
      </c>
      <c r="G795" s="224">
        <v>1.31616982836495</v>
      </c>
    </row>
    <row r="796" s="109" customFormat="1" customHeight="1" spans="1:7">
      <c r="A796" s="225">
        <v>2110401</v>
      </c>
      <c r="B796" s="225" t="s">
        <v>652</v>
      </c>
      <c r="C796" s="227">
        <v>405</v>
      </c>
      <c r="D796" s="227">
        <v>405</v>
      </c>
      <c r="E796" s="223">
        <v>751</v>
      </c>
      <c r="F796" s="224">
        <v>1.85432098765432</v>
      </c>
      <c r="G796" s="224">
        <v>0.854320987654321</v>
      </c>
    </row>
    <row r="797" s="109" customFormat="1" customHeight="1" spans="1:7">
      <c r="A797" s="225">
        <v>2110402</v>
      </c>
      <c r="B797" s="225" t="s">
        <v>653</v>
      </c>
      <c r="C797" s="227">
        <v>322</v>
      </c>
      <c r="D797" s="227">
        <v>322</v>
      </c>
      <c r="E797" s="223">
        <v>884</v>
      </c>
      <c r="F797" s="224">
        <v>2.74534161490683</v>
      </c>
      <c r="G797" s="224">
        <v>6.75438596491228</v>
      </c>
    </row>
    <row r="798" s="109" customFormat="1" customHeight="1" spans="1:7">
      <c r="A798" s="225">
        <v>2110404</v>
      </c>
      <c r="B798" s="225" t="s">
        <v>654</v>
      </c>
      <c r="C798" s="227">
        <v>0</v>
      </c>
      <c r="D798" s="227">
        <v>0</v>
      </c>
      <c r="E798" s="223"/>
      <c r="F798" s="224"/>
      <c r="G798" s="224"/>
    </row>
    <row r="799" s="109" customFormat="1" customHeight="1" spans="1:7">
      <c r="A799" s="225">
        <v>2110405</v>
      </c>
      <c r="B799" s="225" t="s">
        <v>655</v>
      </c>
      <c r="C799" s="227">
        <v>0</v>
      </c>
      <c r="D799" s="227">
        <v>0</v>
      </c>
      <c r="E799" s="223"/>
      <c r="F799" s="224"/>
      <c r="G799" s="224"/>
    </row>
    <row r="800" s="109" customFormat="1" customHeight="1" spans="1:7">
      <c r="A800" s="225">
        <v>2110406</v>
      </c>
      <c r="B800" s="225" t="s">
        <v>656</v>
      </c>
      <c r="C800" s="227">
        <v>0</v>
      </c>
      <c r="D800" s="227">
        <v>0</v>
      </c>
      <c r="E800" s="223"/>
      <c r="F800" s="224"/>
      <c r="G800" s="224">
        <v>-1</v>
      </c>
    </row>
    <row r="801" s="109" customFormat="1" customHeight="1" spans="1:7">
      <c r="A801" s="225">
        <v>2110499</v>
      </c>
      <c r="B801" s="225" t="s">
        <v>657</v>
      </c>
      <c r="C801" s="227">
        <v>500</v>
      </c>
      <c r="D801" s="227">
        <v>500</v>
      </c>
      <c r="E801" s="223">
        <v>929</v>
      </c>
      <c r="F801" s="224">
        <v>1.858</v>
      </c>
      <c r="G801" s="224">
        <v>0.695255474452555</v>
      </c>
    </row>
    <row r="802" s="109" customFormat="1" customHeight="1" spans="1:7">
      <c r="A802" s="225">
        <v>21105</v>
      </c>
      <c r="B802" s="226" t="s">
        <v>658</v>
      </c>
      <c r="C802" s="227">
        <v>165</v>
      </c>
      <c r="D802" s="223">
        <f>SUM(D803:D808)</f>
        <v>165</v>
      </c>
      <c r="E802" s="223">
        <f>SUM(E803:E808)</f>
        <v>112</v>
      </c>
      <c r="F802" s="224">
        <v>0.678787878787879</v>
      </c>
      <c r="G802" s="224">
        <v>-0.321212121212121</v>
      </c>
    </row>
    <row r="803" s="109" customFormat="1" customHeight="1" spans="1:7">
      <c r="A803" s="225">
        <v>2110501</v>
      </c>
      <c r="B803" s="225" t="s">
        <v>659</v>
      </c>
      <c r="C803" s="227">
        <v>105</v>
      </c>
      <c r="D803" s="227">
        <v>105</v>
      </c>
      <c r="E803" s="223">
        <v>32</v>
      </c>
      <c r="F803" s="224">
        <v>0.304761904761905</v>
      </c>
      <c r="G803" s="224">
        <v>-0.695238095238095</v>
      </c>
    </row>
    <row r="804" s="109" customFormat="1" customHeight="1" spans="1:7">
      <c r="A804" s="225">
        <v>2110502</v>
      </c>
      <c r="B804" s="225" t="s">
        <v>660</v>
      </c>
      <c r="C804" s="227">
        <v>0</v>
      </c>
      <c r="D804" s="227">
        <v>0</v>
      </c>
      <c r="E804" s="223"/>
      <c r="F804" s="224"/>
      <c r="G804" s="224"/>
    </row>
    <row r="805" s="109" customFormat="1" customHeight="1" spans="1:7">
      <c r="A805" s="225">
        <v>2110503</v>
      </c>
      <c r="B805" s="225" t="s">
        <v>661</v>
      </c>
      <c r="C805" s="227">
        <v>0</v>
      </c>
      <c r="D805" s="227">
        <v>0</v>
      </c>
      <c r="E805" s="223"/>
      <c r="F805" s="224"/>
      <c r="G805" s="224"/>
    </row>
    <row r="806" s="109" customFormat="1" customHeight="1" spans="1:7">
      <c r="A806" s="225">
        <v>2110506</v>
      </c>
      <c r="B806" s="225" t="s">
        <v>662</v>
      </c>
      <c r="C806" s="227">
        <v>0</v>
      </c>
      <c r="D806" s="227">
        <v>0</v>
      </c>
      <c r="E806" s="223"/>
      <c r="F806" s="224"/>
      <c r="G806" s="224"/>
    </row>
    <row r="807" s="109" customFormat="1" customHeight="1" spans="1:7">
      <c r="A807" s="225">
        <v>2110507</v>
      </c>
      <c r="B807" s="225" t="s">
        <v>663</v>
      </c>
      <c r="C807" s="227">
        <v>60</v>
      </c>
      <c r="D807" s="227">
        <v>60</v>
      </c>
      <c r="E807" s="223">
        <v>80</v>
      </c>
      <c r="F807" s="224">
        <v>1.33333333333333</v>
      </c>
      <c r="G807" s="224">
        <v>0.333333333333333</v>
      </c>
    </row>
    <row r="808" s="109" customFormat="1" customHeight="1" spans="1:7">
      <c r="A808" s="225">
        <v>2110599</v>
      </c>
      <c r="B808" s="225" t="s">
        <v>664</v>
      </c>
      <c r="C808" s="227">
        <v>0</v>
      </c>
      <c r="D808" s="227">
        <v>0</v>
      </c>
      <c r="E808" s="223"/>
      <c r="F808" s="224"/>
      <c r="G808" s="224"/>
    </row>
    <row r="809" s="109" customFormat="1" customHeight="1" spans="1:7">
      <c r="A809" s="225">
        <v>21107</v>
      </c>
      <c r="B809" s="226" t="s">
        <v>665</v>
      </c>
      <c r="C809" s="227">
        <v>0</v>
      </c>
      <c r="D809" s="223">
        <f>SUM(D810:D811)</f>
        <v>0</v>
      </c>
      <c r="E809" s="223">
        <f>SUM(E810:E811)</f>
        <v>0</v>
      </c>
      <c r="F809" s="224"/>
      <c r="G809" s="224"/>
    </row>
    <row r="810" s="109" customFormat="1" customHeight="1" spans="1:7">
      <c r="A810" s="225">
        <v>2110704</v>
      </c>
      <c r="B810" s="225" t="s">
        <v>666</v>
      </c>
      <c r="C810" s="227">
        <v>0</v>
      </c>
      <c r="D810" s="223"/>
      <c r="E810" s="223"/>
      <c r="F810" s="224"/>
      <c r="G810" s="224"/>
    </row>
    <row r="811" s="109" customFormat="1" customHeight="1" spans="1:7">
      <c r="A811" s="225">
        <v>2110799</v>
      </c>
      <c r="B811" s="225" t="s">
        <v>667</v>
      </c>
      <c r="C811" s="227">
        <v>0</v>
      </c>
      <c r="D811" s="223"/>
      <c r="E811" s="223"/>
      <c r="F811" s="224"/>
      <c r="G811" s="224"/>
    </row>
    <row r="812" s="109" customFormat="1" customHeight="1" spans="1:7">
      <c r="A812" s="225">
        <v>21108</v>
      </c>
      <c r="B812" s="226" t="s">
        <v>668</v>
      </c>
      <c r="C812" s="227">
        <v>0</v>
      </c>
      <c r="D812" s="223">
        <f>SUM(D813:D814)</f>
        <v>0</v>
      </c>
      <c r="E812" s="223">
        <f>SUM(E813:E814)</f>
        <v>0</v>
      </c>
      <c r="F812" s="224"/>
      <c r="G812" s="224"/>
    </row>
    <row r="813" s="109" customFormat="1" customHeight="1" spans="1:7">
      <c r="A813" s="225">
        <v>2110804</v>
      </c>
      <c r="B813" s="225" t="s">
        <v>669</v>
      </c>
      <c r="C813" s="227">
        <v>0</v>
      </c>
      <c r="D813" s="223"/>
      <c r="E813" s="223"/>
      <c r="F813" s="224"/>
      <c r="G813" s="224"/>
    </row>
    <row r="814" s="109" customFormat="1" customHeight="1" spans="1:7">
      <c r="A814" s="225">
        <v>2110899</v>
      </c>
      <c r="B814" s="225" t="s">
        <v>670</v>
      </c>
      <c r="C814" s="227">
        <v>0</v>
      </c>
      <c r="D814" s="223"/>
      <c r="E814" s="223"/>
      <c r="F814" s="224"/>
      <c r="G814" s="224"/>
    </row>
    <row r="815" s="109" customFormat="1" customHeight="1" spans="1:7">
      <c r="A815" s="225">
        <v>21109</v>
      </c>
      <c r="B815" s="226" t="s">
        <v>671</v>
      </c>
      <c r="C815" s="227">
        <v>0</v>
      </c>
      <c r="D815" s="223">
        <f>D816</f>
        <v>0</v>
      </c>
      <c r="E815" s="223">
        <f>E816</f>
        <v>0</v>
      </c>
      <c r="F815" s="224"/>
      <c r="G815" s="224"/>
    </row>
    <row r="816" s="109" customFormat="1" customHeight="1" spans="1:7">
      <c r="A816" s="225">
        <v>2110901</v>
      </c>
      <c r="B816" s="225" t="s">
        <v>672</v>
      </c>
      <c r="C816" s="227">
        <v>0</v>
      </c>
      <c r="D816" s="223"/>
      <c r="E816" s="223"/>
      <c r="F816" s="224"/>
      <c r="G816" s="224"/>
    </row>
    <row r="817" s="109" customFormat="1" customHeight="1" spans="1:7">
      <c r="A817" s="225">
        <v>21110</v>
      </c>
      <c r="B817" s="226" t="s">
        <v>673</v>
      </c>
      <c r="C817" s="227">
        <v>0</v>
      </c>
      <c r="D817" s="223">
        <f>D818</f>
        <v>0</v>
      </c>
      <c r="E817" s="223">
        <f>E818</f>
        <v>59</v>
      </c>
      <c r="F817" s="224"/>
      <c r="G817" s="224"/>
    </row>
    <row r="818" s="109" customFormat="1" customHeight="1" spans="1:7">
      <c r="A818" s="225">
        <v>2111001</v>
      </c>
      <c r="B818" s="225" t="s">
        <v>674</v>
      </c>
      <c r="C818" s="227">
        <v>0</v>
      </c>
      <c r="D818" s="223">
        <v>0</v>
      </c>
      <c r="E818" s="223">
        <v>59</v>
      </c>
      <c r="F818" s="224"/>
      <c r="G818" s="224"/>
    </row>
    <row r="819" s="109" customFormat="1" customHeight="1" spans="1:7">
      <c r="A819" s="225">
        <v>21111</v>
      </c>
      <c r="B819" s="226" t="s">
        <v>675</v>
      </c>
      <c r="C819" s="227">
        <v>0</v>
      </c>
      <c r="D819" s="223">
        <f>SUM(D820:D824)</f>
        <v>0</v>
      </c>
      <c r="E819" s="223">
        <f>SUM(E820:E824)</f>
        <v>0</v>
      </c>
      <c r="F819" s="224"/>
      <c r="G819" s="224"/>
    </row>
    <row r="820" s="109" customFormat="1" customHeight="1" spans="1:7">
      <c r="A820" s="225">
        <v>2111101</v>
      </c>
      <c r="B820" s="225" t="s">
        <v>676</v>
      </c>
      <c r="C820" s="227">
        <v>0</v>
      </c>
      <c r="D820" s="223"/>
      <c r="E820" s="223"/>
      <c r="F820" s="224"/>
      <c r="G820" s="224"/>
    </row>
    <row r="821" s="109" customFormat="1" customHeight="1" spans="1:7">
      <c r="A821" s="225">
        <v>2111102</v>
      </c>
      <c r="B821" s="225" t="s">
        <v>677</v>
      </c>
      <c r="C821" s="227">
        <v>0</v>
      </c>
      <c r="D821" s="223"/>
      <c r="E821" s="223"/>
      <c r="F821" s="224"/>
      <c r="G821" s="224"/>
    </row>
    <row r="822" s="109" customFormat="1" customHeight="1" spans="1:7">
      <c r="A822" s="225">
        <v>2111103</v>
      </c>
      <c r="B822" s="225" t="s">
        <v>678</v>
      </c>
      <c r="C822" s="227">
        <v>0</v>
      </c>
      <c r="D822" s="223"/>
      <c r="E822" s="223"/>
      <c r="F822" s="224"/>
      <c r="G822" s="224"/>
    </row>
    <row r="823" s="109" customFormat="1" customHeight="1" spans="1:7">
      <c r="A823" s="225">
        <v>2111104</v>
      </c>
      <c r="B823" s="225" t="s">
        <v>679</v>
      </c>
      <c r="C823" s="227">
        <v>0</v>
      </c>
      <c r="D823" s="223"/>
      <c r="E823" s="223"/>
      <c r="F823" s="224"/>
      <c r="G823" s="224"/>
    </row>
    <row r="824" s="109" customFormat="1" customHeight="1" spans="1:7">
      <c r="A824" s="225">
        <v>2111199</v>
      </c>
      <c r="B824" s="225" t="s">
        <v>680</v>
      </c>
      <c r="C824" s="227">
        <v>0</v>
      </c>
      <c r="D824" s="223"/>
      <c r="E824" s="223"/>
      <c r="F824" s="224"/>
      <c r="G824" s="224"/>
    </row>
    <row r="825" s="109" customFormat="1" customHeight="1" spans="1:7">
      <c r="A825" s="225">
        <v>21112</v>
      </c>
      <c r="B825" s="226" t="s">
        <v>681</v>
      </c>
      <c r="C825" s="227">
        <v>0</v>
      </c>
      <c r="D825" s="223">
        <f>D826</f>
        <v>0</v>
      </c>
      <c r="E825" s="223">
        <f>E826</f>
        <v>0</v>
      </c>
      <c r="F825" s="224"/>
      <c r="G825" s="224"/>
    </row>
    <row r="826" s="109" customFormat="1" customHeight="1" spans="1:7">
      <c r="A826" s="225">
        <v>2111201</v>
      </c>
      <c r="B826" s="225" t="s">
        <v>682</v>
      </c>
      <c r="C826" s="227">
        <v>0</v>
      </c>
      <c r="D826" s="223"/>
      <c r="E826" s="223"/>
      <c r="F826" s="224"/>
      <c r="G826" s="224"/>
    </row>
    <row r="827" s="109" customFormat="1" customHeight="1" spans="1:7">
      <c r="A827" s="225">
        <v>21113</v>
      </c>
      <c r="B827" s="226" t="s">
        <v>683</v>
      </c>
      <c r="C827" s="227">
        <v>0</v>
      </c>
      <c r="D827" s="223">
        <f>D828</f>
        <v>0</v>
      </c>
      <c r="E827" s="223">
        <f>E828</f>
        <v>334</v>
      </c>
      <c r="F827" s="224"/>
      <c r="G827" s="224">
        <v>0.00602409638554224</v>
      </c>
    </row>
    <row r="828" s="109" customFormat="1" customHeight="1" spans="1:7">
      <c r="A828" s="225">
        <v>2111301</v>
      </c>
      <c r="B828" s="225" t="s">
        <v>684</v>
      </c>
      <c r="C828" s="227">
        <v>0</v>
      </c>
      <c r="D828" s="223">
        <v>0</v>
      </c>
      <c r="E828" s="223">
        <v>334</v>
      </c>
      <c r="F828" s="224"/>
      <c r="G828" s="224">
        <v>0.00602409638554224</v>
      </c>
    </row>
    <row r="829" s="109" customFormat="1" customHeight="1" spans="1:7">
      <c r="A829" s="225">
        <v>21114</v>
      </c>
      <c r="B829" s="226" t="s">
        <v>685</v>
      </c>
      <c r="C829" s="227">
        <v>0</v>
      </c>
      <c r="D829" s="223">
        <f>SUM(D830:D839)</f>
        <v>0</v>
      </c>
      <c r="E829" s="223">
        <f>SUM(E830:E839)</f>
        <v>0</v>
      </c>
      <c r="F829" s="224"/>
      <c r="G829" s="224">
        <v>-1</v>
      </c>
    </row>
    <row r="830" s="109" customFormat="1" customHeight="1" spans="1:7">
      <c r="A830" s="225">
        <v>2111401</v>
      </c>
      <c r="B830" s="225" t="s">
        <v>82</v>
      </c>
      <c r="C830" s="227">
        <v>0</v>
      </c>
      <c r="D830" s="223"/>
      <c r="E830" s="223"/>
      <c r="F830" s="224"/>
      <c r="G830" s="224"/>
    </row>
    <row r="831" s="109" customFormat="1" customHeight="1" spans="1:7">
      <c r="A831" s="225">
        <v>2111402</v>
      </c>
      <c r="B831" s="225" t="s">
        <v>83</v>
      </c>
      <c r="C831" s="227">
        <v>0</v>
      </c>
      <c r="D831" s="223"/>
      <c r="E831" s="223"/>
      <c r="F831" s="224"/>
      <c r="G831" s="224"/>
    </row>
    <row r="832" s="109" customFormat="1" customHeight="1" spans="1:7">
      <c r="A832" s="225">
        <v>2111403</v>
      </c>
      <c r="B832" s="225" t="s">
        <v>84</v>
      </c>
      <c r="C832" s="227">
        <v>0</v>
      </c>
      <c r="D832" s="223"/>
      <c r="E832" s="223"/>
      <c r="F832" s="224"/>
      <c r="G832" s="224"/>
    </row>
    <row r="833" s="109" customFormat="1" customHeight="1" spans="1:7">
      <c r="A833" s="225">
        <v>2111406</v>
      </c>
      <c r="B833" s="225" t="s">
        <v>686</v>
      </c>
      <c r="C833" s="227">
        <v>0</v>
      </c>
      <c r="D833" s="223"/>
      <c r="E833" s="223"/>
      <c r="F833" s="224"/>
      <c r="G833" s="224"/>
    </row>
    <row r="834" s="109" customFormat="1" customHeight="1" spans="1:7">
      <c r="A834" s="225">
        <v>2111407</v>
      </c>
      <c r="B834" s="225" t="s">
        <v>687</v>
      </c>
      <c r="C834" s="227">
        <v>0</v>
      </c>
      <c r="D834" s="223"/>
      <c r="E834" s="223"/>
      <c r="F834" s="224"/>
      <c r="G834" s="224"/>
    </row>
    <row r="835" s="109" customFormat="1" customHeight="1" spans="1:7">
      <c r="A835" s="225">
        <v>2111408</v>
      </c>
      <c r="B835" s="225" t="s">
        <v>688</v>
      </c>
      <c r="C835" s="227">
        <v>0</v>
      </c>
      <c r="D835" s="223"/>
      <c r="E835" s="223"/>
      <c r="F835" s="224"/>
      <c r="G835" s="224"/>
    </row>
    <row r="836" s="109" customFormat="1" customHeight="1" spans="1:7">
      <c r="A836" s="225">
        <v>2111411</v>
      </c>
      <c r="B836" s="225" t="s">
        <v>122</v>
      </c>
      <c r="C836" s="227">
        <v>0</v>
      </c>
      <c r="D836" s="223"/>
      <c r="E836" s="223"/>
      <c r="F836" s="224"/>
      <c r="G836" s="224"/>
    </row>
    <row r="837" s="109" customFormat="1" customHeight="1" spans="1:7">
      <c r="A837" s="225">
        <v>2111413</v>
      </c>
      <c r="B837" s="225" t="s">
        <v>689</v>
      </c>
      <c r="C837" s="227">
        <v>0</v>
      </c>
      <c r="D837" s="223"/>
      <c r="E837" s="223"/>
      <c r="F837" s="224"/>
      <c r="G837" s="224"/>
    </row>
    <row r="838" s="109" customFormat="1" customHeight="1" spans="1:7">
      <c r="A838" s="225">
        <v>2111450</v>
      </c>
      <c r="B838" s="225" t="s">
        <v>91</v>
      </c>
      <c r="C838" s="227">
        <v>0</v>
      </c>
      <c r="D838" s="223"/>
      <c r="E838" s="223"/>
      <c r="F838" s="224"/>
      <c r="G838" s="224"/>
    </row>
    <row r="839" s="109" customFormat="1" customHeight="1" spans="1:7">
      <c r="A839" s="225">
        <v>2111499</v>
      </c>
      <c r="B839" s="225" t="s">
        <v>690</v>
      </c>
      <c r="C839" s="227">
        <v>0</v>
      </c>
      <c r="D839" s="223"/>
      <c r="E839" s="223"/>
      <c r="F839" s="224"/>
      <c r="G839" s="224">
        <v>-1</v>
      </c>
    </row>
    <row r="840" s="109" customFormat="1" customHeight="1" spans="1:7">
      <c r="A840" s="225">
        <v>21199</v>
      </c>
      <c r="B840" s="226" t="s">
        <v>691</v>
      </c>
      <c r="C840" s="227">
        <v>2084</v>
      </c>
      <c r="D840" s="223">
        <f>D841</f>
        <v>2084</v>
      </c>
      <c r="E840" s="223">
        <f>E841</f>
        <v>1546</v>
      </c>
      <c r="F840" s="224">
        <v>0.741842610364683</v>
      </c>
      <c r="G840" s="224">
        <v>15.989010989011</v>
      </c>
    </row>
    <row r="841" s="109" customFormat="1" customHeight="1" spans="1:7">
      <c r="A841" s="225">
        <v>2119999</v>
      </c>
      <c r="B841" s="225" t="s">
        <v>692</v>
      </c>
      <c r="C841" s="227">
        <v>2084</v>
      </c>
      <c r="D841" s="223">
        <v>2084</v>
      </c>
      <c r="E841" s="223">
        <v>1546</v>
      </c>
      <c r="F841" s="224">
        <v>0.741842610364683</v>
      </c>
      <c r="G841" s="224">
        <v>15.989010989011</v>
      </c>
    </row>
    <row r="842" s="109" customFormat="1" customHeight="1" spans="1:7">
      <c r="A842" s="225">
        <v>212</v>
      </c>
      <c r="B842" s="226" t="s">
        <v>693</v>
      </c>
      <c r="C842" s="227">
        <v>49896</v>
      </c>
      <c r="D842" s="223">
        <f>SUM(D843,D854,D856,D859,D861,D863)</f>
        <v>59896</v>
      </c>
      <c r="E842" s="223">
        <f>SUM(E843,E854,E856,E859,E861,E863)</f>
        <v>53452</v>
      </c>
      <c r="F842" s="224">
        <v>0.892413516762388</v>
      </c>
      <c r="G842" s="224">
        <v>-0.385213470739787</v>
      </c>
    </row>
    <row r="843" s="109" customFormat="1" customHeight="1" spans="1:7">
      <c r="A843" s="225">
        <v>21201</v>
      </c>
      <c r="B843" s="226" t="s">
        <v>694</v>
      </c>
      <c r="C843" s="227">
        <v>14012</v>
      </c>
      <c r="D843" s="223">
        <f>SUM(D844:D853)</f>
        <v>14012</v>
      </c>
      <c r="E843" s="223">
        <f>SUM(E844:E853)</f>
        <v>5837</v>
      </c>
      <c r="F843" s="224">
        <v>0.416571510134171</v>
      </c>
      <c r="G843" s="224">
        <v>0.00551248923341952</v>
      </c>
    </row>
    <row r="844" s="109" customFormat="1" customHeight="1" spans="1:7">
      <c r="A844" s="225">
        <v>2120101</v>
      </c>
      <c r="B844" s="225" t="s">
        <v>82</v>
      </c>
      <c r="C844" s="227">
        <v>1749</v>
      </c>
      <c r="D844" s="227">
        <v>1749</v>
      </c>
      <c r="E844" s="223">
        <v>589</v>
      </c>
      <c r="F844" s="224">
        <v>0.336763865065752</v>
      </c>
      <c r="G844" s="224">
        <v>-0.537676609105181</v>
      </c>
    </row>
    <row r="845" s="109" customFormat="1" customHeight="1" spans="1:7">
      <c r="A845" s="225">
        <v>2120102</v>
      </c>
      <c r="B845" s="225" t="s">
        <v>83</v>
      </c>
      <c r="C845" s="227">
        <v>0</v>
      </c>
      <c r="D845" s="227">
        <v>0</v>
      </c>
      <c r="E845" s="223"/>
      <c r="F845" s="224"/>
      <c r="G845" s="224"/>
    </row>
    <row r="846" s="109" customFormat="1" customHeight="1" spans="1:7">
      <c r="A846" s="225">
        <v>2120103</v>
      </c>
      <c r="B846" s="225" t="s">
        <v>84</v>
      </c>
      <c r="C846" s="227">
        <v>0</v>
      </c>
      <c r="D846" s="227">
        <v>0</v>
      </c>
      <c r="E846" s="223"/>
      <c r="F846" s="224"/>
      <c r="G846" s="224"/>
    </row>
    <row r="847" s="109" customFormat="1" customHeight="1" spans="1:7">
      <c r="A847" s="225">
        <v>2120104</v>
      </c>
      <c r="B847" s="225" t="s">
        <v>695</v>
      </c>
      <c r="C847" s="227">
        <v>2337</v>
      </c>
      <c r="D847" s="227">
        <v>2337</v>
      </c>
      <c r="E847" s="223">
        <v>2487</v>
      </c>
      <c r="F847" s="224">
        <v>1.06418485237484</v>
      </c>
      <c r="G847" s="224">
        <v>1.67995689655172</v>
      </c>
    </row>
    <row r="848" s="109" customFormat="1" customHeight="1" spans="1:7">
      <c r="A848" s="225">
        <v>2120105</v>
      </c>
      <c r="B848" s="225" t="s">
        <v>696</v>
      </c>
      <c r="C848" s="227">
        <v>0</v>
      </c>
      <c r="D848" s="227">
        <v>0</v>
      </c>
      <c r="E848" s="223"/>
      <c r="F848" s="224"/>
      <c r="G848" s="224"/>
    </row>
    <row r="849" s="109" customFormat="1" customHeight="1" spans="1:7">
      <c r="A849" s="225">
        <v>2120106</v>
      </c>
      <c r="B849" s="225" t="s">
        <v>697</v>
      </c>
      <c r="C849" s="227">
        <v>0</v>
      </c>
      <c r="D849" s="227">
        <v>0</v>
      </c>
      <c r="E849" s="223"/>
      <c r="F849" s="224"/>
      <c r="G849" s="224">
        <v>-1</v>
      </c>
    </row>
    <row r="850" s="109" customFormat="1" customHeight="1" spans="1:7">
      <c r="A850" s="225">
        <v>2120107</v>
      </c>
      <c r="B850" s="225" t="s">
        <v>698</v>
      </c>
      <c r="C850" s="227">
        <v>79</v>
      </c>
      <c r="D850" s="227">
        <v>79</v>
      </c>
      <c r="E850" s="223">
        <v>94</v>
      </c>
      <c r="F850" s="224">
        <v>1.18987341772152</v>
      </c>
      <c r="G850" s="224">
        <v>0.0804597701149425</v>
      </c>
    </row>
    <row r="851" s="109" customFormat="1" customHeight="1" spans="1:7">
      <c r="A851" s="225">
        <v>2120109</v>
      </c>
      <c r="B851" s="225" t="s">
        <v>699</v>
      </c>
      <c r="C851" s="227">
        <v>0</v>
      </c>
      <c r="D851" s="227">
        <v>0</v>
      </c>
      <c r="E851" s="223"/>
      <c r="F851" s="224"/>
      <c r="G851" s="224"/>
    </row>
    <row r="852" s="109" customFormat="1" customHeight="1" spans="1:7">
      <c r="A852" s="225">
        <v>2120110</v>
      </c>
      <c r="B852" s="225" t="s">
        <v>700</v>
      </c>
      <c r="C852" s="227">
        <v>0</v>
      </c>
      <c r="D852" s="227">
        <v>0</v>
      </c>
      <c r="E852" s="223"/>
      <c r="F852" s="224"/>
      <c r="G852" s="224"/>
    </row>
    <row r="853" s="109" customFormat="1" customHeight="1" spans="1:7">
      <c r="A853" s="225">
        <v>2120199</v>
      </c>
      <c r="B853" s="225" t="s">
        <v>701</v>
      </c>
      <c r="C853" s="227">
        <v>9847</v>
      </c>
      <c r="D853" s="227">
        <v>9847</v>
      </c>
      <c r="E853" s="223">
        <v>2667</v>
      </c>
      <c r="F853" s="224">
        <v>0.270843911851325</v>
      </c>
      <c r="G853" s="224">
        <v>-0.236691471093303</v>
      </c>
    </row>
    <row r="854" s="109" customFormat="1" customHeight="1" spans="1:7">
      <c r="A854" s="225">
        <v>21202</v>
      </c>
      <c r="B854" s="226" t="s">
        <v>702</v>
      </c>
      <c r="C854" s="227">
        <v>0</v>
      </c>
      <c r="D854" s="223">
        <f>D855</f>
        <v>0</v>
      </c>
      <c r="E854" s="223">
        <f>E855</f>
        <v>0</v>
      </c>
      <c r="F854" s="224"/>
      <c r="G854" s="224"/>
    </row>
    <row r="855" s="109" customFormat="1" customHeight="1" spans="1:7">
      <c r="A855" s="225">
        <v>2120201</v>
      </c>
      <c r="B855" s="225" t="s">
        <v>703</v>
      </c>
      <c r="C855" s="227">
        <v>0</v>
      </c>
      <c r="D855" s="223"/>
      <c r="E855" s="223"/>
      <c r="F855" s="224"/>
      <c r="G855" s="224"/>
    </row>
    <row r="856" s="109" customFormat="1" customHeight="1" spans="1:7">
      <c r="A856" s="225">
        <v>21203</v>
      </c>
      <c r="B856" s="226" t="s">
        <v>704</v>
      </c>
      <c r="C856" s="227">
        <v>1292</v>
      </c>
      <c r="D856" s="223">
        <f>SUM(D857:D858)</f>
        <v>1292</v>
      </c>
      <c r="E856" s="223">
        <f>SUM(E857:E858)</f>
        <v>1758</v>
      </c>
      <c r="F856" s="224">
        <v>1.36068111455108</v>
      </c>
      <c r="G856" s="224">
        <v>-0.614811568799299</v>
      </c>
    </row>
    <row r="857" s="109" customFormat="1" customHeight="1" spans="1:7">
      <c r="A857" s="225">
        <v>2120303</v>
      </c>
      <c r="B857" s="225" t="s">
        <v>705</v>
      </c>
      <c r="C857" s="227">
        <v>1292</v>
      </c>
      <c r="D857" s="227">
        <v>1292</v>
      </c>
      <c r="E857" s="223">
        <v>1610</v>
      </c>
      <c r="F857" s="224">
        <v>1.24613003095975</v>
      </c>
      <c r="G857" s="224">
        <v>0.260767423649178</v>
      </c>
    </row>
    <row r="858" s="109" customFormat="1" customHeight="1" spans="1:7">
      <c r="A858" s="225">
        <v>2120399</v>
      </c>
      <c r="B858" s="225" t="s">
        <v>706</v>
      </c>
      <c r="C858" s="227">
        <v>0</v>
      </c>
      <c r="D858" s="227">
        <v>0</v>
      </c>
      <c r="E858" s="223">
        <v>148</v>
      </c>
      <c r="F858" s="224"/>
      <c r="G858" s="224">
        <v>-0.954974140553696</v>
      </c>
    </row>
    <row r="859" s="109" customFormat="1" customHeight="1" spans="1:7">
      <c r="A859" s="225">
        <v>21205</v>
      </c>
      <c r="B859" s="226" t="s">
        <v>707</v>
      </c>
      <c r="C859" s="227">
        <v>4342</v>
      </c>
      <c r="D859" s="223">
        <f t="shared" ref="D859:D863" si="0">D860</f>
        <v>4342</v>
      </c>
      <c r="E859" s="223">
        <f t="shared" ref="E859:E863" si="1">E860</f>
        <v>5546</v>
      </c>
      <c r="F859" s="224">
        <v>1.27729157070474</v>
      </c>
      <c r="G859" s="224">
        <v>-0.0465875881038336</v>
      </c>
    </row>
    <row r="860" s="109" customFormat="1" customHeight="1" spans="1:7">
      <c r="A860" s="225">
        <v>2120501</v>
      </c>
      <c r="B860" s="225" t="s">
        <v>708</v>
      </c>
      <c r="C860" s="227">
        <v>4342</v>
      </c>
      <c r="D860" s="227">
        <v>4342</v>
      </c>
      <c r="E860" s="223">
        <v>5546</v>
      </c>
      <c r="F860" s="224">
        <v>1.27729157070474</v>
      </c>
      <c r="G860" s="224">
        <v>-0.0465875881038336</v>
      </c>
    </row>
    <row r="861" s="109" customFormat="1" customHeight="1" spans="1:7">
      <c r="A861" s="225">
        <v>21206</v>
      </c>
      <c r="B861" s="226" t="s">
        <v>709</v>
      </c>
      <c r="C861" s="227">
        <v>0</v>
      </c>
      <c r="D861" s="223">
        <f t="shared" si="0"/>
        <v>0</v>
      </c>
      <c r="E861" s="223">
        <f t="shared" si="1"/>
        <v>43</v>
      </c>
      <c r="F861" s="224"/>
      <c r="G861" s="224">
        <v>-0.348484848484849</v>
      </c>
    </row>
    <row r="862" s="109" customFormat="1" customHeight="1" spans="1:7">
      <c r="A862" s="225">
        <v>2120601</v>
      </c>
      <c r="B862" s="225" t="s">
        <v>710</v>
      </c>
      <c r="C862" s="227">
        <v>0</v>
      </c>
      <c r="D862" s="223">
        <v>0</v>
      </c>
      <c r="E862" s="223">
        <v>43</v>
      </c>
      <c r="F862" s="224"/>
      <c r="G862" s="224">
        <v>-0.348484848484849</v>
      </c>
    </row>
    <row r="863" s="109" customFormat="1" customHeight="1" spans="1:7">
      <c r="A863" s="225">
        <v>21299</v>
      </c>
      <c r="B863" s="226" t="s">
        <v>711</v>
      </c>
      <c r="C863" s="227">
        <v>30250</v>
      </c>
      <c r="D863" s="223">
        <f t="shared" si="0"/>
        <v>40250</v>
      </c>
      <c r="E863" s="223">
        <f t="shared" si="1"/>
        <v>40268</v>
      </c>
      <c r="F863" s="224">
        <v>1.00044720496894</v>
      </c>
      <c r="G863" s="224">
        <v>-0.43037401686188</v>
      </c>
    </row>
    <row r="864" s="109" customFormat="1" customHeight="1" spans="1:7">
      <c r="A864" s="225">
        <v>2129999</v>
      </c>
      <c r="B864" s="225" t="s">
        <v>712</v>
      </c>
      <c r="C864" s="227">
        <v>30250</v>
      </c>
      <c r="D864" s="227">
        <v>40250</v>
      </c>
      <c r="E864" s="223">
        <v>40268</v>
      </c>
      <c r="F864" s="224">
        <v>1.00044720496894</v>
      </c>
      <c r="G864" s="224">
        <v>-0.43037401686188</v>
      </c>
    </row>
    <row r="865" s="109" customFormat="1" customHeight="1" spans="1:7">
      <c r="A865" s="225">
        <v>213</v>
      </c>
      <c r="B865" s="226" t="s">
        <v>713</v>
      </c>
      <c r="C865" s="227">
        <v>80319</v>
      </c>
      <c r="D865" s="223">
        <f>SUM(D866,D892,D915,D943,D954,D961,D967,D970)</f>
        <v>82319</v>
      </c>
      <c r="E865" s="223">
        <f>SUM(E866,E892,E915,E943,E954,E961,E967,E970)</f>
        <v>95719</v>
      </c>
      <c r="F865" s="224">
        <v>1.16278137489522</v>
      </c>
      <c r="G865" s="224">
        <v>0.192789851460472</v>
      </c>
    </row>
    <row r="866" s="109" customFormat="1" customHeight="1" spans="1:7">
      <c r="A866" s="225">
        <v>21301</v>
      </c>
      <c r="B866" s="226" t="s">
        <v>714</v>
      </c>
      <c r="C866" s="227">
        <v>23861</v>
      </c>
      <c r="D866" s="223">
        <f>SUM(D867:D891)</f>
        <v>25861</v>
      </c>
      <c r="E866" s="223">
        <f>SUM(E867:E891)</f>
        <v>28590</v>
      </c>
      <c r="F866" s="224">
        <v>1.10552569506206</v>
      </c>
      <c r="G866" s="224">
        <v>-0.034676030658068</v>
      </c>
    </row>
    <row r="867" s="109" customFormat="1" customHeight="1" spans="1:7">
      <c r="A867" s="225">
        <v>2130101</v>
      </c>
      <c r="B867" s="225" t="s">
        <v>82</v>
      </c>
      <c r="C867" s="227">
        <v>1255</v>
      </c>
      <c r="D867" s="227">
        <v>1255</v>
      </c>
      <c r="E867" s="223">
        <v>1506</v>
      </c>
      <c r="F867" s="224">
        <v>1.2</v>
      </c>
      <c r="G867" s="224">
        <v>-0.207785376117833</v>
      </c>
    </row>
    <row r="868" s="109" customFormat="1" customHeight="1" spans="1:7">
      <c r="A868" s="225">
        <v>2130102</v>
      </c>
      <c r="B868" s="225" t="s">
        <v>83</v>
      </c>
      <c r="C868" s="227">
        <v>0</v>
      </c>
      <c r="D868" s="227">
        <v>0</v>
      </c>
      <c r="E868" s="223"/>
      <c r="F868" s="224"/>
      <c r="G868" s="224"/>
    </row>
    <row r="869" s="109" customFormat="1" customHeight="1" spans="1:7">
      <c r="A869" s="225">
        <v>2130103</v>
      </c>
      <c r="B869" s="225" t="s">
        <v>84</v>
      </c>
      <c r="C869" s="227">
        <v>0</v>
      </c>
      <c r="D869" s="227">
        <v>0</v>
      </c>
      <c r="E869" s="223"/>
      <c r="F869" s="224"/>
      <c r="G869" s="224"/>
    </row>
    <row r="870" s="109" customFormat="1" customHeight="1" spans="1:7">
      <c r="A870" s="225">
        <v>2130104</v>
      </c>
      <c r="B870" s="225" t="s">
        <v>91</v>
      </c>
      <c r="C870" s="227">
        <v>1388</v>
      </c>
      <c r="D870" s="227">
        <v>1388</v>
      </c>
      <c r="E870" s="223">
        <v>1548</v>
      </c>
      <c r="F870" s="224">
        <v>1.11527377521614</v>
      </c>
      <c r="G870" s="224">
        <v>0.2384</v>
      </c>
    </row>
    <row r="871" s="109" customFormat="1" customHeight="1" spans="1:7">
      <c r="A871" s="225">
        <v>2130105</v>
      </c>
      <c r="B871" s="225" t="s">
        <v>715</v>
      </c>
      <c r="C871" s="227">
        <v>0</v>
      </c>
      <c r="D871" s="227">
        <v>0</v>
      </c>
      <c r="E871" s="223"/>
      <c r="F871" s="224"/>
      <c r="G871" s="224">
        <v>-1</v>
      </c>
    </row>
    <row r="872" s="109" customFormat="1" customHeight="1" spans="1:7">
      <c r="A872" s="225">
        <v>2130106</v>
      </c>
      <c r="B872" s="225" t="s">
        <v>716</v>
      </c>
      <c r="C872" s="227">
        <v>63</v>
      </c>
      <c r="D872" s="227">
        <v>63</v>
      </c>
      <c r="E872" s="223">
        <v>317</v>
      </c>
      <c r="F872" s="224">
        <v>5.03174603174603</v>
      </c>
      <c r="G872" s="224">
        <v>4.03174603174603</v>
      </c>
    </row>
    <row r="873" s="109" customFormat="1" customHeight="1" spans="1:7">
      <c r="A873" s="225">
        <v>2130108</v>
      </c>
      <c r="B873" s="225" t="s">
        <v>717</v>
      </c>
      <c r="C873" s="227">
        <v>848</v>
      </c>
      <c r="D873" s="227">
        <v>848</v>
      </c>
      <c r="E873" s="223">
        <v>675</v>
      </c>
      <c r="F873" s="224">
        <v>0.795990566037736</v>
      </c>
      <c r="G873" s="224">
        <v>-0.204009433962264</v>
      </c>
    </row>
    <row r="874" s="109" customFormat="1" customHeight="1" spans="1:7">
      <c r="A874" s="225">
        <v>2130109</v>
      </c>
      <c r="B874" s="225" t="s">
        <v>718</v>
      </c>
      <c r="C874" s="227">
        <v>10</v>
      </c>
      <c r="D874" s="227">
        <v>10</v>
      </c>
      <c r="E874" s="223">
        <v>37</v>
      </c>
      <c r="F874" s="224">
        <v>3.7</v>
      </c>
      <c r="G874" s="224">
        <v>2.7</v>
      </c>
    </row>
    <row r="875" s="109" customFormat="1" customHeight="1" spans="1:7">
      <c r="A875" s="225">
        <v>2130110</v>
      </c>
      <c r="B875" s="225" t="s">
        <v>719</v>
      </c>
      <c r="C875" s="227">
        <v>5</v>
      </c>
      <c r="D875" s="227">
        <v>5</v>
      </c>
      <c r="E875" s="223">
        <v>8</v>
      </c>
      <c r="F875" s="224">
        <v>1.6</v>
      </c>
      <c r="G875" s="224">
        <v>-0.2</v>
      </c>
    </row>
    <row r="876" s="109" customFormat="1" customHeight="1" spans="1:7">
      <c r="A876" s="225">
        <v>2130111</v>
      </c>
      <c r="B876" s="225" t="s">
        <v>720</v>
      </c>
      <c r="C876" s="227">
        <v>0</v>
      </c>
      <c r="D876" s="227">
        <v>0</v>
      </c>
      <c r="E876" s="223">
        <v>55</v>
      </c>
      <c r="F876" s="224"/>
      <c r="G876" s="224">
        <v>26.5</v>
      </c>
    </row>
    <row r="877" s="109" customFormat="1" customHeight="1" spans="1:7">
      <c r="A877" s="225">
        <v>2130112</v>
      </c>
      <c r="B877" s="225" t="s">
        <v>721</v>
      </c>
      <c r="C877" s="227">
        <v>0</v>
      </c>
      <c r="D877" s="227">
        <v>0</v>
      </c>
      <c r="E877" s="223"/>
      <c r="F877" s="224"/>
      <c r="G877" s="224"/>
    </row>
    <row r="878" s="109" customFormat="1" customHeight="1" spans="1:7">
      <c r="A878" s="225">
        <v>2130114</v>
      </c>
      <c r="B878" s="225" t="s">
        <v>722</v>
      </c>
      <c r="C878" s="227">
        <v>0</v>
      </c>
      <c r="D878" s="227">
        <v>0</v>
      </c>
      <c r="E878" s="223"/>
      <c r="F878" s="224"/>
      <c r="G878" s="224"/>
    </row>
    <row r="879" s="109" customFormat="1" customHeight="1" spans="1:7">
      <c r="A879" s="225">
        <v>2130119</v>
      </c>
      <c r="B879" s="225" t="s">
        <v>723</v>
      </c>
      <c r="C879" s="227">
        <v>407</v>
      </c>
      <c r="D879" s="227">
        <v>407</v>
      </c>
      <c r="E879" s="223">
        <v>327</v>
      </c>
      <c r="F879" s="224">
        <v>0.803439803439803</v>
      </c>
      <c r="G879" s="224">
        <v>-0.196560196560197</v>
      </c>
    </row>
    <row r="880" s="109" customFormat="1" customHeight="1" spans="1:7">
      <c r="A880" s="225">
        <v>2130120</v>
      </c>
      <c r="B880" s="225" t="s">
        <v>724</v>
      </c>
      <c r="C880" s="227">
        <v>7494</v>
      </c>
      <c r="D880" s="227">
        <v>7494</v>
      </c>
      <c r="E880" s="223">
        <v>6276</v>
      </c>
      <c r="F880" s="224">
        <v>0.837469975980785</v>
      </c>
      <c r="G880" s="224"/>
    </row>
    <row r="881" s="109" customFormat="1" customHeight="1" spans="1:7">
      <c r="A881" s="225">
        <v>2130121</v>
      </c>
      <c r="B881" s="225" t="s">
        <v>725</v>
      </c>
      <c r="C881" s="227">
        <v>0</v>
      </c>
      <c r="D881" s="227">
        <v>0</v>
      </c>
      <c r="E881" s="223">
        <v>759</v>
      </c>
      <c r="F881" s="224"/>
      <c r="G881" s="224">
        <v>-0.162251655629139</v>
      </c>
    </row>
    <row r="882" s="109" customFormat="1" customHeight="1" spans="1:7">
      <c r="A882" s="225">
        <v>2130122</v>
      </c>
      <c r="B882" s="225" t="s">
        <v>726</v>
      </c>
      <c r="C882" s="227">
        <v>4122</v>
      </c>
      <c r="D882" s="227">
        <v>4122</v>
      </c>
      <c r="E882" s="223">
        <v>3202</v>
      </c>
      <c r="F882" s="224">
        <v>0.77680737506065</v>
      </c>
      <c r="G882" s="224">
        <v>-0.62204910292729</v>
      </c>
    </row>
    <row r="883" s="109" customFormat="1" customHeight="1" spans="1:7">
      <c r="A883" s="225">
        <v>2130124</v>
      </c>
      <c r="B883" s="225" t="s">
        <v>727</v>
      </c>
      <c r="C883" s="227">
        <v>163</v>
      </c>
      <c r="D883" s="227">
        <v>163</v>
      </c>
      <c r="E883" s="223">
        <v>233</v>
      </c>
      <c r="F883" s="224">
        <v>1.42944785276074</v>
      </c>
      <c r="G883" s="224">
        <v>0.429447852760736</v>
      </c>
    </row>
    <row r="884" s="109" customFormat="1" customHeight="1" spans="1:7">
      <c r="A884" s="225">
        <v>2130125</v>
      </c>
      <c r="B884" s="225" t="s">
        <v>728</v>
      </c>
      <c r="C884" s="227">
        <v>0</v>
      </c>
      <c r="D884" s="227">
        <v>0</v>
      </c>
      <c r="E884" s="223"/>
      <c r="F884" s="224"/>
      <c r="G884" s="224"/>
    </row>
    <row r="885" s="109" customFormat="1" customHeight="1" spans="1:7">
      <c r="A885" s="225">
        <v>2130126</v>
      </c>
      <c r="B885" s="225" t="s">
        <v>729</v>
      </c>
      <c r="C885" s="227">
        <v>390</v>
      </c>
      <c r="D885" s="227">
        <v>2390</v>
      </c>
      <c r="E885" s="223">
        <v>4676</v>
      </c>
      <c r="F885" s="224">
        <v>1.95648535564854</v>
      </c>
      <c r="G885" s="224">
        <v>-0.440536013400335</v>
      </c>
    </row>
    <row r="886" s="109" customFormat="1" customHeight="1" spans="1:7">
      <c r="A886" s="225">
        <v>2130135</v>
      </c>
      <c r="B886" s="225" t="s">
        <v>730</v>
      </c>
      <c r="C886" s="227">
        <v>44</v>
      </c>
      <c r="D886" s="227">
        <v>44</v>
      </c>
      <c r="E886" s="223">
        <v>295</v>
      </c>
      <c r="F886" s="224">
        <v>6.70454545454545</v>
      </c>
      <c r="G886" s="224">
        <v>5.70454545454545</v>
      </c>
    </row>
    <row r="887" s="109" customFormat="1" customHeight="1" spans="1:7">
      <c r="A887" s="225">
        <v>2130142</v>
      </c>
      <c r="B887" s="225" t="s">
        <v>731</v>
      </c>
      <c r="C887" s="227">
        <v>0</v>
      </c>
      <c r="D887" s="227">
        <v>0</v>
      </c>
      <c r="E887" s="223"/>
      <c r="F887" s="224"/>
      <c r="G887" s="224"/>
    </row>
    <row r="888" s="109" customFormat="1" customHeight="1" spans="1:7">
      <c r="A888" s="225">
        <v>2130148</v>
      </c>
      <c r="B888" s="225" t="s">
        <v>732</v>
      </c>
      <c r="C888" s="227">
        <v>390</v>
      </c>
      <c r="D888" s="227">
        <v>390</v>
      </c>
      <c r="E888" s="223">
        <v>27</v>
      </c>
      <c r="F888" s="224">
        <v>0.0692307692307692</v>
      </c>
      <c r="G888" s="224">
        <v>-0.930591259640103</v>
      </c>
    </row>
    <row r="889" s="109" customFormat="1" customHeight="1" spans="1:7">
      <c r="A889" s="225">
        <v>2130152</v>
      </c>
      <c r="B889" s="225" t="s">
        <v>733</v>
      </c>
      <c r="C889" s="227">
        <v>2</v>
      </c>
      <c r="D889" s="227">
        <v>2</v>
      </c>
      <c r="E889" s="223">
        <v>11</v>
      </c>
      <c r="F889" s="224">
        <v>5.5</v>
      </c>
      <c r="G889" s="224">
        <v>4.5</v>
      </c>
    </row>
    <row r="890" s="109" customFormat="1" customHeight="1" spans="1:7">
      <c r="A890" s="225">
        <v>2130153</v>
      </c>
      <c r="B890" s="225" t="s">
        <v>734</v>
      </c>
      <c r="C890" s="227">
        <v>5581</v>
      </c>
      <c r="D890" s="227">
        <v>5581</v>
      </c>
      <c r="E890" s="223">
        <v>4795</v>
      </c>
      <c r="F890" s="224">
        <v>0.859165024189213</v>
      </c>
      <c r="G890" s="224">
        <v>0.0684046345811051</v>
      </c>
    </row>
    <row r="891" s="109" customFormat="1" customHeight="1" spans="1:7">
      <c r="A891" s="225">
        <v>2130199</v>
      </c>
      <c r="B891" s="225" t="s">
        <v>735</v>
      </c>
      <c r="C891" s="227">
        <v>1699</v>
      </c>
      <c r="D891" s="227">
        <v>1699</v>
      </c>
      <c r="E891" s="223">
        <v>3843</v>
      </c>
      <c r="F891" s="224">
        <v>2.26191877575044</v>
      </c>
      <c r="G891" s="224">
        <v>0.670869565217391</v>
      </c>
    </row>
    <row r="892" s="109" customFormat="1" customHeight="1" spans="1:7">
      <c r="A892" s="225">
        <v>21302</v>
      </c>
      <c r="B892" s="226" t="s">
        <v>736</v>
      </c>
      <c r="C892" s="227">
        <v>5537</v>
      </c>
      <c r="D892" s="223">
        <f>SUM(D893:D914)</f>
        <v>5537</v>
      </c>
      <c r="E892" s="223">
        <f>SUM(E893:E914)</f>
        <v>5065</v>
      </c>
      <c r="F892" s="224">
        <v>0.914755282644031</v>
      </c>
      <c r="G892" s="224">
        <v>-0.33764875114424</v>
      </c>
    </row>
    <row r="893" s="109" customFormat="1" customHeight="1" spans="1:7">
      <c r="A893" s="225">
        <v>2130201</v>
      </c>
      <c r="B893" s="225" t="s">
        <v>82</v>
      </c>
      <c r="C893" s="227">
        <v>768</v>
      </c>
      <c r="D893" s="227">
        <v>768</v>
      </c>
      <c r="E893" s="223">
        <v>934</v>
      </c>
      <c r="F893" s="224">
        <v>1.21614583333333</v>
      </c>
      <c r="G893" s="224">
        <v>-0.209813874788494</v>
      </c>
    </row>
    <row r="894" s="109" customFormat="1" customHeight="1" spans="1:7">
      <c r="A894" s="225">
        <v>2130202</v>
      </c>
      <c r="B894" s="225" t="s">
        <v>83</v>
      </c>
      <c r="C894" s="227">
        <v>0</v>
      </c>
      <c r="D894" s="227">
        <v>0</v>
      </c>
      <c r="E894" s="223"/>
      <c r="F894" s="224"/>
      <c r="G894" s="224"/>
    </row>
    <row r="895" s="109" customFormat="1" customHeight="1" spans="1:7">
      <c r="A895" s="225">
        <v>2130203</v>
      </c>
      <c r="B895" s="225" t="s">
        <v>84</v>
      </c>
      <c r="C895" s="227">
        <v>0</v>
      </c>
      <c r="D895" s="227">
        <v>0</v>
      </c>
      <c r="E895" s="223"/>
      <c r="F895" s="224"/>
      <c r="G895" s="224"/>
    </row>
    <row r="896" s="109" customFormat="1" customHeight="1" spans="1:7">
      <c r="A896" s="225">
        <v>2130204</v>
      </c>
      <c r="B896" s="225" t="s">
        <v>737</v>
      </c>
      <c r="C896" s="227">
        <v>1111</v>
      </c>
      <c r="D896" s="227">
        <v>1111</v>
      </c>
      <c r="E896" s="223">
        <v>1311</v>
      </c>
      <c r="F896" s="224">
        <v>1.18001800180018</v>
      </c>
      <c r="G896" s="224">
        <v>0.131147540983606</v>
      </c>
    </row>
    <row r="897" s="109" customFormat="1" customHeight="1" spans="1:7">
      <c r="A897" s="225">
        <v>2130205</v>
      </c>
      <c r="B897" s="225" t="s">
        <v>738</v>
      </c>
      <c r="C897" s="227">
        <v>816</v>
      </c>
      <c r="D897" s="227">
        <v>816</v>
      </c>
      <c r="E897" s="223">
        <v>214</v>
      </c>
      <c r="F897" s="224">
        <v>0.262254901960784</v>
      </c>
      <c r="G897" s="224">
        <v>-0.737745098039216</v>
      </c>
    </row>
    <row r="898" s="109" customFormat="1" customHeight="1" spans="1:7">
      <c r="A898" s="225">
        <v>2130206</v>
      </c>
      <c r="B898" s="225" t="s">
        <v>739</v>
      </c>
      <c r="C898" s="227">
        <v>0</v>
      </c>
      <c r="D898" s="227">
        <v>0</v>
      </c>
      <c r="E898" s="223"/>
      <c r="F898" s="224"/>
      <c r="G898" s="224"/>
    </row>
    <row r="899" s="109" customFormat="1" customHeight="1" spans="1:7">
      <c r="A899" s="225">
        <v>2130207</v>
      </c>
      <c r="B899" s="225" t="s">
        <v>740</v>
      </c>
      <c r="C899" s="227">
        <v>0</v>
      </c>
      <c r="D899" s="227">
        <v>0</v>
      </c>
      <c r="E899" s="223"/>
      <c r="F899" s="224"/>
      <c r="G899" s="224"/>
    </row>
    <row r="900" s="109" customFormat="1" customHeight="1" spans="1:7">
      <c r="A900" s="225">
        <v>2130209</v>
      </c>
      <c r="B900" s="225" t="s">
        <v>741</v>
      </c>
      <c r="C900" s="227">
        <v>1063</v>
      </c>
      <c r="D900" s="227">
        <v>1063</v>
      </c>
      <c r="E900" s="223">
        <v>133</v>
      </c>
      <c r="F900" s="224">
        <v>0.125117591721543</v>
      </c>
      <c r="G900" s="224">
        <v>-0.874882408278457</v>
      </c>
    </row>
    <row r="901" s="109" customFormat="1" customHeight="1" spans="1:7">
      <c r="A901" s="225">
        <v>2130211</v>
      </c>
      <c r="B901" s="225" t="s">
        <v>742</v>
      </c>
      <c r="C901" s="227">
        <v>0</v>
      </c>
      <c r="D901" s="227">
        <v>0</v>
      </c>
      <c r="E901" s="223"/>
      <c r="F901" s="224"/>
      <c r="G901" s="224"/>
    </row>
    <row r="902" s="109" customFormat="1" customHeight="1" spans="1:7">
      <c r="A902" s="225">
        <v>2130212</v>
      </c>
      <c r="B902" s="225" t="s">
        <v>743</v>
      </c>
      <c r="C902" s="227">
        <v>0</v>
      </c>
      <c r="D902" s="227">
        <v>0</v>
      </c>
      <c r="E902" s="223"/>
      <c r="F902" s="224"/>
      <c r="G902" s="224"/>
    </row>
    <row r="903" s="109" customFormat="1" customHeight="1" spans="1:7">
      <c r="A903" s="225">
        <v>2130213</v>
      </c>
      <c r="B903" s="225" t="s">
        <v>744</v>
      </c>
      <c r="C903" s="227">
        <v>0</v>
      </c>
      <c r="D903" s="227">
        <v>0</v>
      </c>
      <c r="E903" s="223"/>
      <c r="F903" s="224"/>
      <c r="G903" s="224"/>
    </row>
    <row r="904" s="109" customFormat="1" customHeight="1" spans="1:7">
      <c r="A904" s="225">
        <v>2130217</v>
      </c>
      <c r="B904" s="225" t="s">
        <v>745</v>
      </c>
      <c r="C904" s="227">
        <v>0</v>
      </c>
      <c r="D904" s="227">
        <v>0</v>
      </c>
      <c r="E904" s="223"/>
      <c r="F904" s="224"/>
      <c r="G904" s="224"/>
    </row>
    <row r="905" s="109" customFormat="1" customHeight="1" spans="1:7">
      <c r="A905" s="225">
        <v>2130220</v>
      </c>
      <c r="B905" s="225" t="s">
        <v>746</v>
      </c>
      <c r="C905" s="227">
        <v>0</v>
      </c>
      <c r="D905" s="227">
        <v>0</v>
      </c>
      <c r="E905" s="223"/>
      <c r="F905" s="224"/>
      <c r="G905" s="224"/>
    </row>
    <row r="906" s="109" customFormat="1" customHeight="1" spans="1:7">
      <c r="A906" s="225">
        <v>2130221</v>
      </c>
      <c r="B906" s="225" t="s">
        <v>747</v>
      </c>
      <c r="C906" s="227">
        <v>0</v>
      </c>
      <c r="D906" s="227">
        <v>0</v>
      </c>
      <c r="E906" s="223">
        <v>30</v>
      </c>
      <c r="F906" s="224"/>
      <c r="G906" s="224"/>
    </row>
    <row r="907" s="109" customFormat="1" customHeight="1" spans="1:7">
      <c r="A907" s="225">
        <v>2130223</v>
      </c>
      <c r="B907" s="225" t="s">
        <v>748</v>
      </c>
      <c r="C907" s="227">
        <v>0</v>
      </c>
      <c r="D907" s="227">
        <v>0</v>
      </c>
      <c r="E907" s="223"/>
      <c r="F907" s="224"/>
      <c r="G907" s="224"/>
    </row>
    <row r="908" s="109" customFormat="1" customHeight="1" spans="1:7">
      <c r="A908" s="225">
        <v>2130226</v>
      </c>
      <c r="B908" s="225" t="s">
        <v>749</v>
      </c>
      <c r="C908" s="227">
        <v>0</v>
      </c>
      <c r="D908" s="227">
        <v>0</v>
      </c>
      <c r="E908" s="223"/>
      <c r="F908" s="224"/>
      <c r="G908" s="224"/>
    </row>
    <row r="909" s="109" customFormat="1" customHeight="1" spans="1:7">
      <c r="A909" s="225">
        <v>2130227</v>
      </c>
      <c r="B909" s="225" t="s">
        <v>750</v>
      </c>
      <c r="C909" s="227">
        <v>0</v>
      </c>
      <c r="D909" s="227">
        <v>0</v>
      </c>
      <c r="E909" s="223"/>
      <c r="F909" s="224"/>
      <c r="G909" s="224"/>
    </row>
    <row r="910" s="109" customFormat="1" customHeight="1" spans="1:7">
      <c r="A910" s="225">
        <v>2130234</v>
      </c>
      <c r="B910" s="225" t="s">
        <v>751</v>
      </c>
      <c r="C910" s="227">
        <v>157</v>
      </c>
      <c r="D910" s="227">
        <v>157</v>
      </c>
      <c r="E910" s="223">
        <v>49</v>
      </c>
      <c r="F910" s="224">
        <v>0.312101910828025</v>
      </c>
      <c r="G910" s="224">
        <v>-0.687898089171975</v>
      </c>
    </row>
    <row r="911" s="109" customFormat="1" customHeight="1" spans="1:7">
      <c r="A911" s="225">
        <v>2130236</v>
      </c>
      <c r="B911" s="225" t="s">
        <v>752</v>
      </c>
      <c r="C911" s="227">
        <v>0</v>
      </c>
      <c r="D911" s="227">
        <v>0</v>
      </c>
      <c r="E911" s="223"/>
      <c r="F911" s="224"/>
      <c r="G911" s="224"/>
    </row>
    <row r="912" s="109" customFormat="1" customHeight="1" spans="1:7">
      <c r="A912" s="225">
        <v>2130237</v>
      </c>
      <c r="B912" s="225" t="s">
        <v>721</v>
      </c>
      <c r="C912" s="227">
        <v>0</v>
      </c>
      <c r="D912" s="227">
        <v>0</v>
      </c>
      <c r="E912" s="223"/>
      <c r="F912" s="224"/>
      <c r="G912" s="224"/>
    </row>
    <row r="913" s="109" customFormat="1" customHeight="1" spans="1:7">
      <c r="A913" s="225">
        <v>2130238</v>
      </c>
      <c r="B913" s="225" t="s">
        <v>753</v>
      </c>
      <c r="C913" s="227"/>
      <c r="D913" s="227"/>
      <c r="E913" s="223"/>
      <c r="F913" s="224"/>
      <c r="G913" s="224"/>
    </row>
    <row r="914" s="109" customFormat="1" customHeight="1" spans="1:7">
      <c r="A914" s="225">
        <v>2130299</v>
      </c>
      <c r="B914" s="225" t="s">
        <v>754</v>
      </c>
      <c r="C914" s="227">
        <v>1622</v>
      </c>
      <c r="D914" s="227">
        <v>1622</v>
      </c>
      <c r="E914" s="223">
        <v>2394</v>
      </c>
      <c r="F914" s="224">
        <v>1.47595561035758</v>
      </c>
      <c r="G914" s="224">
        <v>-0.267889908256881</v>
      </c>
    </row>
    <row r="915" s="109" customFormat="1" customHeight="1" spans="1:7">
      <c r="A915" s="225">
        <v>21303</v>
      </c>
      <c r="B915" s="226" t="s">
        <v>755</v>
      </c>
      <c r="C915" s="227">
        <v>17815</v>
      </c>
      <c r="D915" s="223">
        <f>SUM(D916:D942)</f>
        <v>17815</v>
      </c>
      <c r="E915" s="223">
        <f>SUM(E916:E942)</f>
        <v>21947</v>
      </c>
      <c r="F915" s="224">
        <v>1.23193937692955</v>
      </c>
      <c r="G915" s="224">
        <v>1.82895076050528</v>
      </c>
    </row>
    <row r="916" s="109" customFormat="1" customHeight="1" spans="1:7">
      <c r="A916" s="225">
        <v>2130301</v>
      </c>
      <c r="B916" s="225" t="s">
        <v>82</v>
      </c>
      <c r="C916" s="227">
        <v>711</v>
      </c>
      <c r="D916" s="227">
        <v>711</v>
      </c>
      <c r="E916" s="223">
        <v>923</v>
      </c>
      <c r="F916" s="224">
        <v>1.29817158931083</v>
      </c>
      <c r="G916" s="224">
        <v>-0.0064585575888052</v>
      </c>
    </row>
    <row r="917" s="109" customFormat="1" customHeight="1" spans="1:7">
      <c r="A917" s="225">
        <v>2130302</v>
      </c>
      <c r="B917" s="225" t="s">
        <v>83</v>
      </c>
      <c r="C917" s="227">
        <v>0</v>
      </c>
      <c r="D917" s="227">
        <v>0</v>
      </c>
      <c r="E917" s="223"/>
      <c r="F917" s="224"/>
      <c r="G917" s="224"/>
    </row>
    <row r="918" s="109" customFormat="1" customHeight="1" spans="1:7">
      <c r="A918" s="225">
        <v>2130303</v>
      </c>
      <c r="B918" s="225" t="s">
        <v>84</v>
      </c>
      <c r="C918" s="227">
        <v>0</v>
      </c>
      <c r="D918" s="227">
        <v>0</v>
      </c>
      <c r="E918" s="223"/>
      <c r="F918" s="224"/>
      <c r="G918" s="224"/>
    </row>
    <row r="919" s="109" customFormat="1" customHeight="1" spans="1:7">
      <c r="A919" s="225">
        <v>2130304</v>
      </c>
      <c r="B919" s="225" t="s">
        <v>756</v>
      </c>
      <c r="C919" s="227">
        <v>0</v>
      </c>
      <c r="D919" s="227">
        <v>0</v>
      </c>
      <c r="E919" s="223">
        <v>44</v>
      </c>
      <c r="F919" s="224"/>
      <c r="G919" s="224">
        <v>21</v>
      </c>
    </row>
    <row r="920" s="109" customFormat="1" customHeight="1" spans="1:7">
      <c r="A920" s="225">
        <v>2130305</v>
      </c>
      <c r="B920" s="225" t="s">
        <v>757</v>
      </c>
      <c r="C920" s="227">
        <v>12560</v>
      </c>
      <c r="D920" s="227">
        <v>12560</v>
      </c>
      <c r="E920" s="223">
        <v>15011</v>
      </c>
      <c r="F920" s="224">
        <v>1.19514331210191</v>
      </c>
      <c r="G920" s="224">
        <v>9.59350741002117</v>
      </c>
    </row>
    <row r="921" s="109" customFormat="1" customHeight="1" spans="1:7">
      <c r="A921" s="225">
        <v>2130306</v>
      </c>
      <c r="B921" s="225" t="s">
        <v>758</v>
      </c>
      <c r="C921" s="227">
        <v>540</v>
      </c>
      <c r="D921" s="227">
        <v>540</v>
      </c>
      <c r="E921" s="223">
        <v>451</v>
      </c>
      <c r="F921" s="224">
        <v>0.835185185185185</v>
      </c>
      <c r="G921" s="224">
        <v>0.338278931750742</v>
      </c>
    </row>
    <row r="922" s="109" customFormat="1" customHeight="1" spans="1:7">
      <c r="A922" s="225">
        <v>2130307</v>
      </c>
      <c r="B922" s="225" t="s">
        <v>759</v>
      </c>
      <c r="C922" s="227">
        <v>0</v>
      </c>
      <c r="D922" s="227">
        <v>0</v>
      </c>
      <c r="E922" s="223"/>
      <c r="F922" s="224"/>
      <c r="G922" s="224"/>
    </row>
    <row r="923" s="109" customFormat="1" customHeight="1" spans="1:7">
      <c r="A923" s="225">
        <v>2130308</v>
      </c>
      <c r="B923" s="225" t="s">
        <v>760</v>
      </c>
      <c r="C923" s="227">
        <v>0</v>
      </c>
      <c r="D923" s="227">
        <v>0</v>
      </c>
      <c r="E923" s="223"/>
      <c r="F923" s="224"/>
      <c r="G923" s="224"/>
    </row>
    <row r="924" s="109" customFormat="1" customHeight="1" spans="1:7">
      <c r="A924" s="225">
        <v>2130309</v>
      </c>
      <c r="B924" s="225" t="s">
        <v>761</v>
      </c>
      <c r="C924" s="227">
        <v>0</v>
      </c>
      <c r="D924" s="227">
        <v>0</v>
      </c>
      <c r="E924" s="223"/>
      <c r="F924" s="224"/>
      <c r="G924" s="224"/>
    </row>
    <row r="925" s="109" customFormat="1" customHeight="1" spans="1:7">
      <c r="A925" s="225">
        <v>2130310</v>
      </c>
      <c r="B925" s="225" t="s">
        <v>762</v>
      </c>
      <c r="C925" s="227">
        <v>70</v>
      </c>
      <c r="D925" s="227">
        <v>70</v>
      </c>
      <c r="E925" s="223">
        <v>120</v>
      </c>
      <c r="F925" s="224">
        <v>1.71428571428571</v>
      </c>
      <c r="G925" s="224">
        <v>0.714285714285714</v>
      </c>
    </row>
    <row r="926" s="109" customFormat="1" customHeight="1" spans="1:7">
      <c r="A926" s="225">
        <v>2130311</v>
      </c>
      <c r="B926" s="225" t="s">
        <v>763</v>
      </c>
      <c r="C926" s="227">
        <v>4</v>
      </c>
      <c r="D926" s="227">
        <v>4</v>
      </c>
      <c r="E926" s="223">
        <v>5</v>
      </c>
      <c r="F926" s="224">
        <v>1.25</v>
      </c>
      <c r="G926" s="224">
        <v>0.25</v>
      </c>
    </row>
    <row r="927" s="109" customFormat="1" customHeight="1" spans="1:7">
      <c r="A927" s="225">
        <v>2130312</v>
      </c>
      <c r="B927" s="225" t="s">
        <v>764</v>
      </c>
      <c r="C927" s="227">
        <v>10</v>
      </c>
      <c r="D927" s="227">
        <v>10</v>
      </c>
      <c r="E927" s="223"/>
      <c r="F927" s="224">
        <v>0</v>
      </c>
      <c r="G927" s="224">
        <v>-1</v>
      </c>
    </row>
    <row r="928" s="109" customFormat="1" customHeight="1" spans="1:7">
      <c r="A928" s="225">
        <v>2130313</v>
      </c>
      <c r="B928" s="225" t="s">
        <v>765</v>
      </c>
      <c r="C928" s="227">
        <v>0</v>
      </c>
      <c r="D928" s="227">
        <v>0</v>
      </c>
      <c r="E928" s="223"/>
      <c r="F928" s="224"/>
      <c r="G928" s="224"/>
    </row>
    <row r="929" s="109" customFormat="1" customHeight="1" spans="1:7">
      <c r="A929" s="225">
        <v>2130314</v>
      </c>
      <c r="B929" s="225" t="s">
        <v>766</v>
      </c>
      <c r="C929" s="227">
        <v>277</v>
      </c>
      <c r="D929" s="227">
        <v>277</v>
      </c>
      <c r="E929" s="223">
        <v>162</v>
      </c>
      <c r="F929" s="224">
        <v>0.584837545126354</v>
      </c>
      <c r="G929" s="224">
        <v>-0.415162454873646</v>
      </c>
    </row>
    <row r="930" s="109" customFormat="1" customHeight="1" spans="1:7">
      <c r="A930" s="225">
        <v>2130315</v>
      </c>
      <c r="B930" s="225" t="s">
        <v>767</v>
      </c>
      <c r="C930" s="227">
        <v>304</v>
      </c>
      <c r="D930" s="227">
        <v>304</v>
      </c>
      <c r="E930" s="223">
        <v>164</v>
      </c>
      <c r="F930" s="224">
        <v>0.539473684210526</v>
      </c>
      <c r="G930" s="224">
        <v>-0.460526315789474</v>
      </c>
    </row>
    <row r="931" s="109" customFormat="1" customHeight="1" spans="1:7">
      <c r="A931" s="225">
        <v>2130316</v>
      </c>
      <c r="B931" s="225" t="s">
        <v>768</v>
      </c>
      <c r="C931" s="227">
        <v>80</v>
      </c>
      <c r="D931" s="227">
        <v>80</v>
      </c>
      <c r="E931" s="223">
        <v>646</v>
      </c>
      <c r="F931" s="224">
        <v>8.075</v>
      </c>
      <c r="G931" s="224">
        <v>7.075</v>
      </c>
    </row>
    <row r="932" s="109" customFormat="1" customHeight="1" spans="1:7">
      <c r="A932" s="225">
        <v>2130317</v>
      </c>
      <c r="B932" s="225" t="s">
        <v>769</v>
      </c>
      <c r="C932" s="227">
        <v>0</v>
      </c>
      <c r="D932" s="227">
        <v>0</v>
      </c>
      <c r="E932" s="223"/>
      <c r="F932" s="224"/>
      <c r="G932" s="224"/>
    </row>
    <row r="933" s="109" customFormat="1" customHeight="1" spans="1:7">
      <c r="A933" s="225">
        <v>2130318</v>
      </c>
      <c r="B933" s="225" t="s">
        <v>770</v>
      </c>
      <c r="C933" s="227">
        <v>0</v>
      </c>
      <c r="D933" s="227">
        <v>0</v>
      </c>
      <c r="E933" s="223"/>
      <c r="F933" s="224"/>
      <c r="G933" s="224"/>
    </row>
    <row r="934" s="109" customFormat="1" customHeight="1" spans="1:7">
      <c r="A934" s="225">
        <v>2130319</v>
      </c>
      <c r="B934" s="225" t="s">
        <v>771</v>
      </c>
      <c r="C934" s="227">
        <v>0</v>
      </c>
      <c r="D934" s="227">
        <v>0</v>
      </c>
      <c r="E934" s="223"/>
      <c r="F934" s="224"/>
      <c r="G934" s="224">
        <v>-1</v>
      </c>
    </row>
    <row r="935" s="109" customFormat="1" customHeight="1" spans="1:7">
      <c r="A935" s="225">
        <v>2130321</v>
      </c>
      <c r="B935" s="225" t="s">
        <v>772</v>
      </c>
      <c r="C935" s="227">
        <v>400</v>
      </c>
      <c r="D935" s="227">
        <v>400</v>
      </c>
      <c r="E935" s="223">
        <v>45</v>
      </c>
      <c r="F935" s="224">
        <v>0.1125</v>
      </c>
      <c r="G935" s="224">
        <v>-0.800884955752212</v>
      </c>
    </row>
    <row r="936" s="109" customFormat="1" customHeight="1" spans="1:7">
      <c r="A936" s="225">
        <v>2130322</v>
      </c>
      <c r="B936" s="225" t="s">
        <v>773</v>
      </c>
      <c r="C936" s="227">
        <v>11</v>
      </c>
      <c r="D936" s="227">
        <v>11</v>
      </c>
      <c r="E936" s="223">
        <v>4</v>
      </c>
      <c r="F936" s="224">
        <v>0.363636363636364</v>
      </c>
      <c r="G936" s="224">
        <v>-0.636363636363636</v>
      </c>
    </row>
    <row r="937" s="109" customFormat="1" customHeight="1" spans="1:7">
      <c r="A937" s="225">
        <v>2130333</v>
      </c>
      <c r="B937" s="225" t="s">
        <v>748</v>
      </c>
      <c r="C937" s="227">
        <v>0</v>
      </c>
      <c r="D937" s="227">
        <v>0</v>
      </c>
      <c r="E937" s="223"/>
      <c r="F937" s="224"/>
      <c r="G937" s="224"/>
    </row>
    <row r="938" s="109" customFormat="1" customHeight="1" spans="1:7">
      <c r="A938" s="225">
        <v>2130334</v>
      </c>
      <c r="B938" s="225" t="s">
        <v>774</v>
      </c>
      <c r="C938" s="227">
        <v>0</v>
      </c>
      <c r="D938" s="227">
        <v>0</v>
      </c>
      <c r="E938" s="223"/>
      <c r="F938" s="224"/>
      <c r="G938" s="224"/>
    </row>
    <row r="939" s="109" customFormat="1" customHeight="1" spans="1:7">
      <c r="A939" s="225">
        <v>2130335</v>
      </c>
      <c r="B939" s="225" t="s">
        <v>775</v>
      </c>
      <c r="C939" s="227">
        <v>1000</v>
      </c>
      <c r="D939" s="227">
        <v>1000</v>
      </c>
      <c r="E939" s="223">
        <v>3</v>
      </c>
      <c r="F939" s="224">
        <v>0.003</v>
      </c>
      <c r="G939" s="224">
        <v>-0.931818181818182</v>
      </c>
    </row>
    <row r="940" s="109" customFormat="1" customHeight="1" spans="1:7">
      <c r="A940" s="225">
        <v>2130336</v>
      </c>
      <c r="B940" s="225" t="s">
        <v>776</v>
      </c>
      <c r="C940" s="227">
        <v>0</v>
      </c>
      <c r="D940" s="227">
        <v>0</v>
      </c>
      <c r="E940" s="223"/>
      <c r="F940" s="224"/>
      <c r="G940" s="224"/>
    </row>
    <row r="941" s="109" customFormat="1" customHeight="1" spans="1:7">
      <c r="A941" s="225">
        <v>2130337</v>
      </c>
      <c r="B941" s="225" t="s">
        <v>777</v>
      </c>
      <c r="C941" s="227">
        <v>0</v>
      </c>
      <c r="D941" s="227">
        <v>0</v>
      </c>
      <c r="E941" s="223"/>
      <c r="F941" s="224"/>
      <c r="G941" s="224"/>
    </row>
    <row r="942" s="109" customFormat="1" customHeight="1" spans="1:7">
      <c r="A942" s="225">
        <v>2130399</v>
      </c>
      <c r="B942" s="225" t="s">
        <v>778</v>
      </c>
      <c r="C942" s="227">
        <v>1848</v>
      </c>
      <c r="D942" s="227">
        <v>1848</v>
      </c>
      <c r="E942" s="223">
        <v>4369</v>
      </c>
      <c r="F942" s="224">
        <v>2.36417748917749</v>
      </c>
      <c r="G942" s="224">
        <v>0.0868159203980099</v>
      </c>
    </row>
    <row r="943" s="109" customFormat="1" customHeight="1" spans="1:7">
      <c r="A943" s="225">
        <v>21305</v>
      </c>
      <c r="B943" s="226" t="s">
        <v>779</v>
      </c>
      <c r="C943" s="227">
        <v>15454</v>
      </c>
      <c r="D943" s="223">
        <f>SUM(D944:D953)</f>
        <v>15454</v>
      </c>
      <c r="E943" s="223">
        <f>SUM(E944:E953)</f>
        <v>20329</v>
      </c>
      <c r="F943" s="224">
        <v>1.31545231008153</v>
      </c>
      <c r="G943" s="224">
        <v>0.267078035402643</v>
      </c>
    </row>
    <row r="944" s="109" customFormat="1" customHeight="1" spans="1:7">
      <c r="A944" s="225">
        <v>2130501</v>
      </c>
      <c r="B944" s="225" t="s">
        <v>82</v>
      </c>
      <c r="C944" s="227">
        <v>178</v>
      </c>
      <c r="D944" s="227">
        <v>178</v>
      </c>
      <c r="E944" s="223">
        <v>134</v>
      </c>
      <c r="F944" s="224">
        <v>0.752808988764045</v>
      </c>
      <c r="G944" s="224">
        <v>-0.294736842105263</v>
      </c>
    </row>
    <row r="945" s="109" customFormat="1" customHeight="1" spans="1:7">
      <c r="A945" s="225">
        <v>2130502</v>
      </c>
      <c r="B945" s="225" t="s">
        <v>83</v>
      </c>
      <c r="C945" s="227">
        <v>0</v>
      </c>
      <c r="D945" s="227">
        <v>0</v>
      </c>
      <c r="E945" s="223"/>
      <c r="F945" s="224"/>
      <c r="G945" s="224"/>
    </row>
    <row r="946" s="109" customFormat="1" customHeight="1" spans="1:7">
      <c r="A946" s="225">
        <v>2130503</v>
      </c>
      <c r="B946" s="225" t="s">
        <v>84</v>
      </c>
      <c r="C946" s="227">
        <v>0</v>
      </c>
      <c r="D946" s="227">
        <v>0</v>
      </c>
      <c r="E946" s="223"/>
      <c r="F946" s="224"/>
      <c r="G946" s="224"/>
    </row>
    <row r="947" s="109" customFormat="1" customHeight="1" spans="1:7">
      <c r="A947" s="225">
        <v>2130504</v>
      </c>
      <c r="B947" s="225" t="s">
        <v>780</v>
      </c>
      <c r="C947" s="227">
        <v>2270</v>
      </c>
      <c r="D947" s="227">
        <v>2270</v>
      </c>
      <c r="E947" s="223">
        <v>5037</v>
      </c>
      <c r="F947" s="224">
        <v>2.21894273127753</v>
      </c>
      <c r="G947" s="224">
        <v>0.677322677322677</v>
      </c>
    </row>
    <row r="948" s="109" customFormat="1" customHeight="1" spans="1:7">
      <c r="A948" s="225">
        <v>2130505</v>
      </c>
      <c r="B948" s="225" t="s">
        <v>781</v>
      </c>
      <c r="C948" s="227">
        <v>6900</v>
      </c>
      <c r="D948" s="227">
        <v>6900</v>
      </c>
      <c r="E948" s="223">
        <v>3858</v>
      </c>
      <c r="F948" s="224">
        <v>0.559130434782609</v>
      </c>
      <c r="G948" s="224">
        <v>-0.395108184383819</v>
      </c>
    </row>
    <row r="949" s="109" customFormat="1" customHeight="1" spans="1:7">
      <c r="A949" s="225">
        <v>2130506</v>
      </c>
      <c r="B949" s="225" t="s">
        <v>782</v>
      </c>
      <c r="C949" s="227">
        <v>0</v>
      </c>
      <c r="D949" s="227">
        <v>0</v>
      </c>
      <c r="E949" s="223"/>
      <c r="F949" s="224"/>
      <c r="G949" s="224">
        <v>-1</v>
      </c>
    </row>
    <row r="950" s="109" customFormat="1" customHeight="1" spans="1:7">
      <c r="A950" s="225">
        <v>2130507</v>
      </c>
      <c r="B950" s="225" t="s">
        <v>783</v>
      </c>
      <c r="C950" s="227">
        <v>0</v>
      </c>
      <c r="D950" s="227">
        <v>0</v>
      </c>
      <c r="E950" s="223"/>
      <c r="F950" s="224"/>
      <c r="G950" s="224"/>
    </row>
    <row r="951" s="109" customFormat="1" customHeight="1" spans="1:7">
      <c r="A951" s="225">
        <v>2130508</v>
      </c>
      <c r="B951" s="225" t="s">
        <v>784</v>
      </c>
      <c r="C951" s="227">
        <v>0</v>
      </c>
      <c r="D951" s="227">
        <v>0</v>
      </c>
      <c r="E951" s="223"/>
      <c r="F951" s="224"/>
      <c r="G951" s="224"/>
    </row>
    <row r="952" s="109" customFormat="1" customHeight="1" spans="1:7">
      <c r="A952" s="225">
        <v>2130550</v>
      </c>
      <c r="B952" s="225" t="s">
        <v>91</v>
      </c>
      <c r="C952" s="227">
        <v>0</v>
      </c>
      <c r="D952" s="227">
        <v>0</v>
      </c>
      <c r="E952" s="223"/>
      <c r="F952" s="224"/>
      <c r="G952" s="224"/>
    </row>
    <row r="953" s="109" customFormat="1" customHeight="1" spans="1:7">
      <c r="A953" s="225">
        <v>2130599</v>
      </c>
      <c r="B953" s="225" t="s">
        <v>785</v>
      </c>
      <c r="C953" s="227">
        <v>6106</v>
      </c>
      <c r="D953" s="227">
        <v>6106</v>
      </c>
      <c r="E953" s="223">
        <v>11300</v>
      </c>
      <c r="F953" s="224">
        <v>1.85063871601703</v>
      </c>
      <c r="G953" s="224">
        <v>0.758207561848452</v>
      </c>
    </row>
    <row r="954" s="109" customFormat="1" customHeight="1" spans="1:7">
      <c r="A954" s="225">
        <v>21307</v>
      </c>
      <c r="B954" s="226" t="s">
        <v>786</v>
      </c>
      <c r="C954" s="227">
        <v>8978</v>
      </c>
      <c r="D954" s="223">
        <f>SUM(D955:D960)</f>
        <v>8978</v>
      </c>
      <c r="E954" s="223">
        <f>SUM(E955:E960)</f>
        <v>9311</v>
      </c>
      <c r="F954" s="224">
        <v>1.03709066607262</v>
      </c>
      <c r="G954" s="224">
        <v>0.060236848098383</v>
      </c>
    </row>
    <row r="955" s="109" customFormat="1" customHeight="1" spans="1:7">
      <c r="A955" s="225">
        <v>2130701</v>
      </c>
      <c r="B955" s="225" t="s">
        <v>787</v>
      </c>
      <c r="C955" s="227">
        <v>725</v>
      </c>
      <c r="D955" s="227">
        <v>725</v>
      </c>
      <c r="E955" s="223">
        <v>1108</v>
      </c>
      <c r="F955" s="224">
        <v>1.52827586206897</v>
      </c>
      <c r="G955" s="224">
        <v>0.530386740331492</v>
      </c>
    </row>
    <row r="956" s="109" customFormat="1" customHeight="1" spans="1:7">
      <c r="A956" s="225">
        <v>2130704</v>
      </c>
      <c r="B956" s="225" t="s">
        <v>788</v>
      </c>
      <c r="C956" s="227">
        <v>0</v>
      </c>
      <c r="D956" s="227">
        <v>0</v>
      </c>
      <c r="E956" s="223"/>
      <c r="F956" s="224"/>
      <c r="G956" s="224"/>
    </row>
    <row r="957" s="109" customFormat="1" customHeight="1" spans="1:7">
      <c r="A957" s="225">
        <v>2130705</v>
      </c>
      <c r="B957" s="225" t="s">
        <v>789</v>
      </c>
      <c r="C957" s="227">
        <v>8253</v>
      </c>
      <c r="D957" s="227">
        <v>8253</v>
      </c>
      <c r="E957" s="223">
        <v>8030</v>
      </c>
      <c r="F957" s="224">
        <v>0.972979522597843</v>
      </c>
      <c r="G957" s="224">
        <v>0.046936114732725</v>
      </c>
    </row>
    <row r="958" s="109" customFormat="1" customHeight="1" spans="1:7">
      <c r="A958" s="225">
        <v>2130706</v>
      </c>
      <c r="B958" s="225" t="s">
        <v>790</v>
      </c>
      <c r="C958" s="227">
        <v>0</v>
      </c>
      <c r="D958" s="227">
        <v>0</v>
      </c>
      <c r="E958" s="223">
        <v>90</v>
      </c>
      <c r="F958" s="224"/>
      <c r="G958" s="224"/>
    </row>
    <row r="959" s="109" customFormat="1" customHeight="1" spans="1:7">
      <c r="A959" s="225">
        <v>2130707</v>
      </c>
      <c r="B959" s="225" t="s">
        <v>791</v>
      </c>
      <c r="C959" s="227">
        <v>0</v>
      </c>
      <c r="D959" s="227">
        <v>0</v>
      </c>
      <c r="E959" s="223">
        <v>83</v>
      </c>
      <c r="F959" s="224"/>
      <c r="G959" s="224">
        <v>-0.786082474226804</v>
      </c>
    </row>
    <row r="960" s="109" customFormat="1" customHeight="1" spans="1:7">
      <c r="A960" s="225">
        <v>2130799</v>
      </c>
      <c r="B960" s="225" t="s">
        <v>792</v>
      </c>
      <c r="C960" s="227">
        <v>0</v>
      </c>
      <c r="D960" s="227">
        <v>0</v>
      </c>
      <c r="E960" s="223"/>
      <c r="F960" s="224"/>
      <c r="G960" s="224"/>
    </row>
    <row r="961" s="109" customFormat="1" customHeight="1" spans="1:7">
      <c r="A961" s="225">
        <v>21308</v>
      </c>
      <c r="B961" s="226" t="s">
        <v>793</v>
      </c>
      <c r="C961" s="227">
        <v>4539</v>
      </c>
      <c r="D961" s="223">
        <f>SUM(D962:D966)</f>
        <v>4539</v>
      </c>
      <c r="E961" s="223">
        <f>SUM(E962:E966)</f>
        <v>5661</v>
      </c>
      <c r="F961" s="224">
        <v>1.24719101123595</v>
      </c>
      <c r="G961" s="224">
        <v>0.157195421095666</v>
      </c>
    </row>
    <row r="962" s="109" customFormat="1" customHeight="1" spans="1:7">
      <c r="A962" s="225">
        <v>2130801</v>
      </c>
      <c r="B962" s="225" t="s">
        <v>794</v>
      </c>
      <c r="C962" s="227">
        <v>0</v>
      </c>
      <c r="D962" s="227">
        <v>0</v>
      </c>
      <c r="E962" s="223"/>
      <c r="F962" s="224"/>
      <c r="G962" s="224"/>
    </row>
    <row r="963" s="109" customFormat="1" customHeight="1" spans="1:7">
      <c r="A963" s="225">
        <v>2130803</v>
      </c>
      <c r="B963" s="225" t="s">
        <v>795</v>
      </c>
      <c r="C963" s="227">
        <v>4211</v>
      </c>
      <c r="D963" s="227">
        <v>4211</v>
      </c>
      <c r="E963" s="223">
        <v>5422</v>
      </c>
      <c r="F963" s="224">
        <v>1.28758014723344</v>
      </c>
      <c r="G963" s="224">
        <v>0.203017528289328</v>
      </c>
    </row>
    <row r="964" s="109" customFormat="1" customHeight="1" spans="1:7">
      <c r="A964" s="225">
        <v>2130804</v>
      </c>
      <c r="B964" s="225" t="s">
        <v>796</v>
      </c>
      <c r="C964" s="227">
        <v>328</v>
      </c>
      <c r="D964" s="227">
        <v>328</v>
      </c>
      <c r="E964" s="223">
        <v>239</v>
      </c>
      <c r="F964" s="224">
        <v>0.728658536585366</v>
      </c>
      <c r="G964" s="224">
        <v>-0.379220779220779</v>
      </c>
    </row>
    <row r="965" s="109" customFormat="1" customHeight="1" spans="1:7">
      <c r="A965" s="225">
        <v>2130805</v>
      </c>
      <c r="B965" s="225" t="s">
        <v>797</v>
      </c>
      <c r="C965" s="227">
        <v>0</v>
      </c>
      <c r="D965" s="227">
        <v>0</v>
      </c>
      <c r="E965" s="223"/>
      <c r="F965" s="224"/>
      <c r="G965" s="224"/>
    </row>
    <row r="966" s="109" customFormat="1" customHeight="1" spans="1:7">
      <c r="A966" s="225">
        <v>2130899</v>
      </c>
      <c r="B966" s="225" t="s">
        <v>798</v>
      </c>
      <c r="C966" s="227">
        <v>0</v>
      </c>
      <c r="D966" s="227">
        <v>0</v>
      </c>
      <c r="E966" s="223"/>
      <c r="F966" s="224"/>
      <c r="G966" s="224"/>
    </row>
    <row r="967" s="109" customFormat="1" customHeight="1" spans="1:7">
      <c r="A967" s="225">
        <v>21309</v>
      </c>
      <c r="B967" s="226" t="s">
        <v>799</v>
      </c>
      <c r="C967" s="227">
        <v>2154</v>
      </c>
      <c r="D967" s="223">
        <f>SUM(D968:D969)</f>
        <v>2154</v>
      </c>
      <c r="E967" s="223">
        <f>SUM(E968:E969)</f>
        <v>2853</v>
      </c>
      <c r="F967" s="224">
        <v>1.32451253481894</v>
      </c>
      <c r="G967" s="224">
        <v>0.401277013752456</v>
      </c>
    </row>
    <row r="968" s="109" customFormat="1" customHeight="1" spans="1:7">
      <c r="A968" s="225">
        <v>2130901</v>
      </c>
      <c r="B968" s="225" t="s">
        <v>800</v>
      </c>
      <c r="C968" s="227">
        <v>0</v>
      </c>
      <c r="D968" s="227">
        <v>0</v>
      </c>
      <c r="E968" s="223">
        <v>30</v>
      </c>
      <c r="F968" s="224"/>
      <c r="G968" s="224">
        <v>0.0714285714285714</v>
      </c>
    </row>
    <row r="969" s="109" customFormat="1" customHeight="1" spans="1:7">
      <c r="A969" s="225">
        <v>2130999</v>
      </c>
      <c r="B969" s="225" t="s">
        <v>801</v>
      </c>
      <c r="C969" s="227">
        <v>2154</v>
      </c>
      <c r="D969" s="227">
        <v>2154</v>
      </c>
      <c r="E969" s="223">
        <v>2823</v>
      </c>
      <c r="F969" s="224">
        <v>1.31058495821727</v>
      </c>
      <c r="G969" s="224">
        <v>0.405876494023904</v>
      </c>
    </row>
    <row r="970" s="109" customFormat="1" customHeight="1" spans="1:7">
      <c r="A970" s="225">
        <v>21399</v>
      </c>
      <c r="B970" s="226" t="s">
        <v>802</v>
      </c>
      <c r="C970" s="227">
        <v>1981</v>
      </c>
      <c r="D970" s="223">
        <f>D971+D972</f>
        <v>1981</v>
      </c>
      <c r="E970" s="223">
        <f>E971+E972</f>
        <v>1963</v>
      </c>
      <c r="F970" s="224">
        <v>0.990913679959616</v>
      </c>
      <c r="G970" s="224">
        <v>-0.434619815668203</v>
      </c>
    </row>
    <row r="971" s="109" customFormat="1" customHeight="1" spans="1:7">
      <c r="A971" s="225">
        <v>2139901</v>
      </c>
      <c r="B971" s="225" t="s">
        <v>803</v>
      </c>
      <c r="C971" s="227">
        <v>0</v>
      </c>
      <c r="D971" s="227">
        <v>0</v>
      </c>
      <c r="E971" s="223"/>
      <c r="F971" s="224"/>
      <c r="G971" s="224"/>
    </row>
    <row r="972" s="109" customFormat="1" customHeight="1" spans="1:7">
      <c r="A972" s="225">
        <v>2139999</v>
      </c>
      <c r="B972" s="225" t="s">
        <v>804</v>
      </c>
      <c r="C972" s="227">
        <v>1981</v>
      </c>
      <c r="D972" s="227">
        <v>1981</v>
      </c>
      <c r="E972" s="223">
        <v>1963</v>
      </c>
      <c r="F972" s="224">
        <v>0.990913679959616</v>
      </c>
      <c r="G972" s="224">
        <v>-0.434619815668203</v>
      </c>
    </row>
    <row r="973" s="109" customFormat="1" customHeight="1" spans="1:7">
      <c r="A973" s="225">
        <v>214</v>
      </c>
      <c r="B973" s="226" t="s">
        <v>805</v>
      </c>
      <c r="C973" s="227">
        <v>16270</v>
      </c>
      <c r="D973" s="223">
        <f>SUM(D974,D995,D1005,D1015,D1022)</f>
        <v>14830</v>
      </c>
      <c r="E973" s="223">
        <f>SUM(E974,E995,E1005,E1015,E1022)</f>
        <v>13685</v>
      </c>
      <c r="F973" s="224">
        <v>0.922791638570465</v>
      </c>
      <c r="G973" s="224">
        <v>-0.179605539236257</v>
      </c>
    </row>
    <row r="974" s="109" customFormat="1" customHeight="1" spans="1:7">
      <c r="A974" s="225">
        <v>21401</v>
      </c>
      <c r="B974" s="226" t="s">
        <v>806</v>
      </c>
      <c r="C974" s="227">
        <v>12883</v>
      </c>
      <c r="D974" s="223">
        <f>SUM(D975:D994)</f>
        <v>12883</v>
      </c>
      <c r="E974" s="223">
        <f>SUM(E975:E994)</f>
        <v>11696</v>
      </c>
      <c r="F974" s="224">
        <v>0.907863075370643</v>
      </c>
      <c r="G974" s="224">
        <v>-0.0384741861229858</v>
      </c>
    </row>
    <row r="975" s="109" customFormat="1" customHeight="1" spans="1:7">
      <c r="A975" s="225">
        <v>2140101</v>
      </c>
      <c r="B975" s="225" t="s">
        <v>82</v>
      </c>
      <c r="C975" s="227">
        <v>503</v>
      </c>
      <c r="D975" s="227">
        <v>503</v>
      </c>
      <c r="E975" s="223">
        <v>497</v>
      </c>
      <c r="F975" s="224">
        <v>0.988071570576541</v>
      </c>
      <c r="G975" s="224">
        <v>-0.00200803212851408</v>
      </c>
    </row>
    <row r="976" s="109" customFormat="1" customHeight="1" spans="1:7">
      <c r="A976" s="225">
        <v>2140102</v>
      </c>
      <c r="B976" s="225" t="s">
        <v>83</v>
      </c>
      <c r="C976" s="227">
        <v>0</v>
      </c>
      <c r="D976" s="227">
        <v>0</v>
      </c>
      <c r="E976" s="223"/>
      <c r="F976" s="224"/>
      <c r="G976" s="224"/>
    </row>
    <row r="977" s="109" customFormat="1" customHeight="1" spans="1:7">
      <c r="A977" s="225">
        <v>2140103</v>
      </c>
      <c r="B977" s="225" t="s">
        <v>84</v>
      </c>
      <c r="C977" s="227">
        <v>0</v>
      </c>
      <c r="D977" s="227">
        <v>0</v>
      </c>
      <c r="E977" s="223"/>
      <c r="F977" s="224"/>
      <c r="G977" s="224"/>
    </row>
    <row r="978" s="109" customFormat="1" customHeight="1" spans="1:7">
      <c r="A978" s="225">
        <v>2140104</v>
      </c>
      <c r="B978" s="225" t="s">
        <v>807</v>
      </c>
      <c r="C978" s="227">
        <v>3362</v>
      </c>
      <c r="D978" s="227">
        <v>3362</v>
      </c>
      <c r="E978" s="223">
        <v>525</v>
      </c>
      <c r="F978" s="224">
        <v>0.156157049375372</v>
      </c>
      <c r="G978" s="224">
        <v>0.848591549295775</v>
      </c>
    </row>
    <row r="979" s="109" customFormat="1" customHeight="1" spans="1:7">
      <c r="A979" s="225">
        <v>2140106</v>
      </c>
      <c r="B979" s="225" t="s">
        <v>808</v>
      </c>
      <c r="C979" s="227">
        <v>4804</v>
      </c>
      <c r="D979" s="227">
        <v>4804</v>
      </c>
      <c r="E979" s="223">
        <v>6289</v>
      </c>
      <c r="F979" s="224">
        <v>1.30911740216486</v>
      </c>
      <c r="G979" s="224">
        <v>0.396004439511654</v>
      </c>
    </row>
    <row r="980" s="109" customFormat="1" customHeight="1" spans="1:7">
      <c r="A980" s="225">
        <v>2140109</v>
      </c>
      <c r="B980" s="225" t="s">
        <v>809</v>
      </c>
      <c r="C980" s="227">
        <v>0</v>
      </c>
      <c r="D980" s="227">
        <v>0</v>
      </c>
      <c r="E980" s="223"/>
      <c r="F980" s="224"/>
      <c r="G980" s="224"/>
    </row>
    <row r="981" s="109" customFormat="1" customHeight="1" spans="1:7">
      <c r="A981" s="225">
        <v>2140110</v>
      </c>
      <c r="B981" s="225" t="s">
        <v>810</v>
      </c>
      <c r="C981" s="227">
        <v>0</v>
      </c>
      <c r="D981" s="227">
        <v>0</v>
      </c>
      <c r="E981" s="223"/>
      <c r="F981" s="224"/>
      <c r="G981" s="224">
        <v>-1</v>
      </c>
    </row>
    <row r="982" s="109" customFormat="1" customHeight="1" spans="1:7">
      <c r="A982" s="225">
        <v>2140112</v>
      </c>
      <c r="B982" s="225" t="s">
        <v>811</v>
      </c>
      <c r="C982" s="227">
        <v>952</v>
      </c>
      <c r="D982" s="227">
        <v>952</v>
      </c>
      <c r="E982" s="223">
        <v>1118</v>
      </c>
      <c r="F982" s="224">
        <v>1.17436974789916</v>
      </c>
      <c r="G982" s="224">
        <v>-0.133333333333333</v>
      </c>
    </row>
    <row r="983" s="109" customFormat="1" customHeight="1" spans="1:7">
      <c r="A983" s="225">
        <v>2140114</v>
      </c>
      <c r="B983" s="225" t="s">
        <v>812</v>
      </c>
      <c r="C983" s="227">
        <v>0</v>
      </c>
      <c r="D983" s="227">
        <v>0</v>
      </c>
      <c r="E983" s="223"/>
      <c r="F983" s="224"/>
      <c r="G983" s="224"/>
    </row>
    <row r="984" s="109" customFormat="1" customHeight="1" spans="1:7">
      <c r="A984" s="225">
        <v>2140122</v>
      </c>
      <c r="B984" s="225" t="s">
        <v>813</v>
      </c>
      <c r="C984" s="227">
        <v>0</v>
      </c>
      <c r="D984" s="227">
        <v>0</v>
      </c>
      <c r="E984" s="223"/>
      <c r="F984" s="224"/>
      <c r="G984" s="224"/>
    </row>
    <row r="985" s="109" customFormat="1" customHeight="1" spans="1:7">
      <c r="A985" s="225">
        <v>2140123</v>
      </c>
      <c r="B985" s="225" t="s">
        <v>814</v>
      </c>
      <c r="C985" s="227">
        <v>0</v>
      </c>
      <c r="D985" s="227">
        <v>0</v>
      </c>
      <c r="E985" s="223"/>
      <c r="F985" s="224"/>
      <c r="G985" s="224"/>
    </row>
    <row r="986" s="109" customFormat="1" customHeight="1" spans="1:7">
      <c r="A986" s="225">
        <v>2140127</v>
      </c>
      <c r="B986" s="225" t="s">
        <v>815</v>
      </c>
      <c r="C986" s="227">
        <v>0</v>
      </c>
      <c r="D986" s="227">
        <v>0</v>
      </c>
      <c r="E986" s="223"/>
      <c r="F986" s="224"/>
      <c r="G986" s="224"/>
    </row>
    <row r="987" s="109" customFormat="1" customHeight="1" spans="1:7">
      <c r="A987" s="225">
        <v>2140128</v>
      </c>
      <c r="B987" s="225" t="s">
        <v>816</v>
      </c>
      <c r="C987" s="227">
        <v>0</v>
      </c>
      <c r="D987" s="227">
        <v>0</v>
      </c>
      <c r="E987" s="223"/>
      <c r="F987" s="224"/>
      <c r="G987" s="224"/>
    </row>
    <row r="988" s="109" customFormat="1" customHeight="1" spans="1:7">
      <c r="A988" s="225">
        <v>2140129</v>
      </c>
      <c r="B988" s="225" t="s">
        <v>817</v>
      </c>
      <c r="C988" s="227">
        <v>0</v>
      </c>
      <c r="D988" s="227">
        <v>0</v>
      </c>
      <c r="E988" s="223"/>
      <c r="F988" s="224"/>
      <c r="G988" s="224"/>
    </row>
    <row r="989" s="109" customFormat="1" customHeight="1" spans="1:7">
      <c r="A989" s="225">
        <v>2140130</v>
      </c>
      <c r="B989" s="225" t="s">
        <v>818</v>
      </c>
      <c r="C989" s="227">
        <v>0</v>
      </c>
      <c r="D989" s="227">
        <v>0</v>
      </c>
      <c r="E989" s="223"/>
      <c r="F989" s="224"/>
      <c r="G989" s="224"/>
    </row>
    <row r="990" s="109" customFormat="1" customHeight="1" spans="1:7">
      <c r="A990" s="225">
        <v>2140131</v>
      </c>
      <c r="B990" s="225" t="s">
        <v>819</v>
      </c>
      <c r="C990" s="227">
        <v>0</v>
      </c>
      <c r="D990" s="227">
        <v>0</v>
      </c>
      <c r="E990" s="223">
        <v>24</v>
      </c>
      <c r="F990" s="224"/>
      <c r="G990" s="224">
        <v>-0.703703703703704</v>
      </c>
    </row>
    <row r="991" s="109" customFormat="1" customHeight="1" spans="1:7">
      <c r="A991" s="225">
        <v>2140133</v>
      </c>
      <c r="B991" s="225" t="s">
        <v>820</v>
      </c>
      <c r="C991" s="227">
        <v>0</v>
      </c>
      <c r="D991" s="227">
        <v>0</v>
      </c>
      <c r="E991" s="223"/>
      <c r="F991" s="224"/>
      <c r="G991" s="224"/>
    </row>
    <row r="992" s="109" customFormat="1" customHeight="1" spans="1:7">
      <c r="A992" s="225">
        <v>2140136</v>
      </c>
      <c r="B992" s="225" t="s">
        <v>821</v>
      </c>
      <c r="C992" s="227">
        <v>153</v>
      </c>
      <c r="D992" s="227">
        <v>153</v>
      </c>
      <c r="E992" s="223">
        <v>152</v>
      </c>
      <c r="F992" s="224">
        <v>0.993464052287582</v>
      </c>
      <c r="G992" s="224">
        <v>0.688888888888889</v>
      </c>
    </row>
    <row r="993" s="109" customFormat="1" customHeight="1" spans="1:7">
      <c r="A993" s="225">
        <v>2140138</v>
      </c>
      <c r="B993" s="225" t="s">
        <v>822</v>
      </c>
      <c r="C993" s="227">
        <v>0</v>
      </c>
      <c r="D993" s="227">
        <v>0</v>
      </c>
      <c r="E993" s="223"/>
      <c r="F993" s="224"/>
      <c r="G993" s="224"/>
    </row>
    <row r="994" s="109" customFormat="1" customHeight="1" spans="1:7">
      <c r="A994" s="225">
        <v>2140199</v>
      </c>
      <c r="B994" s="225" t="s">
        <v>823</v>
      </c>
      <c r="C994" s="227">
        <v>3109</v>
      </c>
      <c r="D994" s="227">
        <v>3109</v>
      </c>
      <c r="E994" s="223">
        <v>3091</v>
      </c>
      <c r="F994" s="224">
        <v>0.994210357027983</v>
      </c>
      <c r="G994" s="224">
        <v>-0.428967300942176</v>
      </c>
    </row>
    <row r="995" s="109" customFormat="1" customHeight="1" spans="1:7">
      <c r="A995" s="225">
        <v>21402</v>
      </c>
      <c r="B995" s="226" t="s">
        <v>824</v>
      </c>
      <c r="C995" s="227">
        <v>0</v>
      </c>
      <c r="D995" s="223">
        <f>SUM(D996:D1004)</f>
        <v>0</v>
      </c>
      <c r="E995" s="223">
        <f>SUM(E996:E1004)</f>
        <v>0</v>
      </c>
      <c r="F995" s="224"/>
      <c r="G995" s="224"/>
    </row>
    <row r="996" s="109" customFormat="1" customHeight="1" spans="1:7">
      <c r="A996" s="225">
        <v>2140201</v>
      </c>
      <c r="B996" s="225" t="s">
        <v>82</v>
      </c>
      <c r="C996" s="227">
        <v>0</v>
      </c>
      <c r="D996" s="223"/>
      <c r="E996" s="223"/>
      <c r="F996" s="224"/>
      <c r="G996" s="224"/>
    </row>
    <row r="997" s="109" customFormat="1" customHeight="1" spans="1:7">
      <c r="A997" s="225">
        <v>2140202</v>
      </c>
      <c r="B997" s="225" t="s">
        <v>83</v>
      </c>
      <c r="C997" s="227">
        <v>0</v>
      </c>
      <c r="D997" s="223"/>
      <c r="E997" s="223"/>
      <c r="F997" s="224"/>
      <c r="G997" s="224"/>
    </row>
    <row r="998" s="109" customFormat="1" customHeight="1" spans="1:7">
      <c r="A998" s="225">
        <v>2140203</v>
      </c>
      <c r="B998" s="225" t="s">
        <v>84</v>
      </c>
      <c r="C998" s="227">
        <v>0</v>
      </c>
      <c r="D998" s="223"/>
      <c r="E998" s="223"/>
      <c r="F998" s="224"/>
      <c r="G998" s="224"/>
    </row>
    <row r="999" s="109" customFormat="1" customHeight="1" spans="1:7">
      <c r="A999" s="225">
        <v>2140204</v>
      </c>
      <c r="B999" s="225" t="s">
        <v>825</v>
      </c>
      <c r="C999" s="227">
        <v>0</v>
      </c>
      <c r="D999" s="223"/>
      <c r="E999" s="223"/>
      <c r="F999" s="224"/>
      <c r="G999" s="224"/>
    </row>
    <row r="1000" s="109" customFormat="1" customHeight="1" spans="1:7">
      <c r="A1000" s="225">
        <v>2140205</v>
      </c>
      <c r="B1000" s="225" t="s">
        <v>826</v>
      </c>
      <c r="C1000" s="227">
        <v>0</v>
      </c>
      <c r="D1000" s="223"/>
      <c r="E1000" s="223"/>
      <c r="F1000" s="224"/>
      <c r="G1000" s="224"/>
    </row>
    <row r="1001" s="109" customFormat="1" customHeight="1" spans="1:7">
      <c r="A1001" s="225">
        <v>2140206</v>
      </c>
      <c r="B1001" s="225" t="s">
        <v>827</v>
      </c>
      <c r="C1001" s="227">
        <v>0</v>
      </c>
      <c r="D1001" s="223"/>
      <c r="E1001" s="223"/>
      <c r="F1001" s="224"/>
      <c r="G1001" s="224"/>
    </row>
    <row r="1002" s="109" customFormat="1" customHeight="1" spans="1:7">
      <c r="A1002" s="225">
        <v>2140207</v>
      </c>
      <c r="B1002" s="225" t="s">
        <v>828</v>
      </c>
      <c r="C1002" s="227">
        <v>0</v>
      </c>
      <c r="D1002" s="223"/>
      <c r="E1002" s="223"/>
      <c r="F1002" s="224"/>
      <c r="G1002" s="224"/>
    </row>
    <row r="1003" s="109" customFormat="1" customHeight="1" spans="1:7">
      <c r="A1003" s="225">
        <v>2140208</v>
      </c>
      <c r="B1003" s="225" t="s">
        <v>829</v>
      </c>
      <c r="C1003" s="227">
        <v>0</v>
      </c>
      <c r="D1003" s="223"/>
      <c r="E1003" s="223"/>
      <c r="F1003" s="224"/>
      <c r="G1003" s="224"/>
    </row>
    <row r="1004" s="109" customFormat="1" customHeight="1" spans="1:7">
      <c r="A1004" s="225">
        <v>2140299</v>
      </c>
      <c r="B1004" s="225" t="s">
        <v>830</v>
      </c>
      <c r="C1004" s="227">
        <v>0</v>
      </c>
      <c r="D1004" s="223"/>
      <c r="E1004" s="223"/>
      <c r="F1004" s="224"/>
      <c r="G1004" s="224"/>
    </row>
    <row r="1005" s="109" customFormat="1" customHeight="1" spans="1:7">
      <c r="A1005" s="225">
        <v>21403</v>
      </c>
      <c r="B1005" s="226" t="s">
        <v>831</v>
      </c>
      <c r="C1005" s="227">
        <v>0</v>
      </c>
      <c r="D1005" s="223">
        <f>SUM(D1006:D1014)</f>
        <v>0</v>
      </c>
      <c r="E1005" s="223">
        <f>SUM(E1006:E1014)</f>
        <v>0</v>
      </c>
      <c r="F1005" s="224"/>
      <c r="G1005" s="224"/>
    </row>
    <row r="1006" s="109" customFormat="1" customHeight="1" spans="1:7">
      <c r="A1006" s="225">
        <v>2140301</v>
      </c>
      <c r="B1006" s="225" t="s">
        <v>82</v>
      </c>
      <c r="C1006" s="227">
        <v>0</v>
      </c>
      <c r="D1006" s="223"/>
      <c r="E1006" s="223"/>
      <c r="F1006" s="224"/>
      <c r="G1006" s="224"/>
    </row>
    <row r="1007" s="109" customFormat="1" customHeight="1" spans="1:7">
      <c r="A1007" s="225">
        <v>2140302</v>
      </c>
      <c r="B1007" s="225" t="s">
        <v>83</v>
      </c>
      <c r="C1007" s="227">
        <v>0</v>
      </c>
      <c r="D1007" s="223"/>
      <c r="E1007" s="223"/>
      <c r="F1007" s="224"/>
      <c r="G1007" s="224"/>
    </row>
    <row r="1008" s="109" customFormat="1" customHeight="1" spans="1:7">
      <c r="A1008" s="225">
        <v>2140303</v>
      </c>
      <c r="B1008" s="225" t="s">
        <v>84</v>
      </c>
      <c r="C1008" s="227">
        <v>0</v>
      </c>
      <c r="D1008" s="223"/>
      <c r="E1008" s="223"/>
      <c r="F1008" s="224"/>
      <c r="G1008" s="224"/>
    </row>
    <row r="1009" s="109" customFormat="1" customHeight="1" spans="1:7">
      <c r="A1009" s="225">
        <v>2140304</v>
      </c>
      <c r="B1009" s="225" t="s">
        <v>832</v>
      </c>
      <c r="C1009" s="227">
        <v>0</v>
      </c>
      <c r="D1009" s="223"/>
      <c r="E1009" s="223"/>
      <c r="F1009" s="224"/>
      <c r="G1009" s="224"/>
    </row>
    <row r="1010" s="109" customFormat="1" customHeight="1" spans="1:7">
      <c r="A1010" s="225">
        <v>2140305</v>
      </c>
      <c r="B1010" s="225" t="s">
        <v>833</v>
      </c>
      <c r="C1010" s="227">
        <v>0</v>
      </c>
      <c r="D1010" s="223"/>
      <c r="E1010" s="223"/>
      <c r="F1010" s="224"/>
      <c r="G1010" s="224"/>
    </row>
    <row r="1011" s="109" customFormat="1" customHeight="1" spans="1:7">
      <c r="A1011" s="225">
        <v>2140306</v>
      </c>
      <c r="B1011" s="225" t="s">
        <v>834</v>
      </c>
      <c r="C1011" s="227">
        <v>0</v>
      </c>
      <c r="D1011" s="223"/>
      <c r="E1011" s="223"/>
      <c r="F1011" s="224"/>
      <c r="G1011" s="224"/>
    </row>
    <row r="1012" s="109" customFormat="1" customHeight="1" spans="1:7">
      <c r="A1012" s="225">
        <v>2140307</v>
      </c>
      <c r="B1012" s="225" t="s">
        <v>835</v>
      </c>
      <c r="C1012" s="227">
        <v>0</v>
      </c>
      <c r="D1012" s="223"/>
      <c r="E1012" s="223"/>
      <c r="F1012" s="224"/>
      <c r="G1012" s="224"/>
    </row>
    <row r="1013" s="109" customFormat="1" customHeight="1" spans="1:7">
      <c r="A1013" s="225">
        <v>2140308</v>
      </c>
      <c r="B1013" s="225" t="s">
        <v>836</v>
      </c>
      <c r="C1013" s="227">
        <v>0</v>
      </c>
      <c r="D1013" s="223"/>
      <c r="E1013" s="223"/>
      <c r="F1013" s="224"/>
      <c r="G1013" s="224"/>
    </row>
    <row r="1014" s="109" customFormat="1" customHeight="1" spans="1:7">
      <c r="A1014" s="225">
        <v>2140399</v>
      </c>
      <c r="B1014" s="225" t="s">
        <v>837</v>
      </c>
      <c r="C1014" s="227">
        <v>0</v>
      </c>
      <c r="D1014" s="223"/>
      <c r="E1014" s="223"/>
      <c r="F1014" s="224"/>
      <c r="G1014" s="224"/>
    </row>
    <row r="1015" s="109" customFormat="1" customHeight="1" spans="1:7">
      <c r="A1015" s="225">
        <v>21405</v>
      </c>
      <c r="B1015" s="226" t="s">
        <v>838</v>
      </c>
      <c r="C1015" s="227">
        <v>0</v>
      </c>
      <c r="D1015" s="223">
        <f>SUM(D1016:D1021)</f>
        <v>0</v>
      </c>
      <c r="E1015" s="223">
        <f>SUM(E1016:E1021)</f>
        <v>0</v>
      </c>
      <c r="F1015" s="224"/>
      <c r="G1015" s="224"/>
    </row>
    <row r="1016" s="109" customFormat="1" customHeight="1" spans="1:7">
      <c r="A1016" s="225">
        <v>2140501</v>
      </c>
      <c r="B1016" s="225" t="s">
        <v>82</v>
      </c>
      <c r="C1016" s="227">
        <v>0</v>
      </c>
      <c r="D1016" s="223"/>
      <c r="E1016" s="223"/>
      <c r="F1016" s="224"/>
      <c r="G1016" s="224"/>
    </row>
    <row r="1017" s="109" customFormat="1" customHeight="1" spans="1:7">
      <c r="A1017" s="225">
        <v>2140502</v>
      </c>
      <c r="B1017" s="225" t="s">
        <v>83</v>
      </c>
      <c r="C1017" s="227">
        <v>0</v>
      </c>
      <c r="D1017" s="223"/>
      <c r="E1017" s="223"/>
      <c r="F1017" s="224"/>
      <c r="G1017" s="224"/>
    </row>
    <row r="1018" s="109" customFormat="1" customHeight="1" spans="1:7">
      <c r="A1018" s="225">
        <v>2140503</v>
      </c>
      <c r="B1018" s="225" t="s">
        <v>84</v>
      </c>
      <c r="C1018" s="227">
        <v>0</v>
      </c>
      <c r="D1018" s="223"/>
      <c r="E1018" s="223"/>
      <c r="F1018" s="224"/>
      <c r="G1018" s="224"/>
    </row>
    <row r="1019" s="109" customFormat="1" customHeight="1" spans="1:7">
      <c r="A1019" s="225">
        <v>2140504</v>
      </c>
      <c r="B1019" s="225" t="s">
        <v>829</v>
      </c>
      <c r="C1019" s="227">
        <v>0</v>
      </c>
      <c r="D1019" s="223"/>
      <c r="E1019" s="223"/>
      <c r="F1019" s="224"/>
      <c r="G1019" s="224"/>
    </row>
    <row r="1020" s="109" customFormat="1" customHeight="1" spans="1:7">
      <c r="A1020" s="225">
        <v>2140505</v>
      </c>
      <c r="B1020" s="225" t="s">
        <v>839</v>
      </c>
      <c r="C1020" s="227">
        <v>0</v>
      </c>
      <c r="D1020" s="223"/>
      <c r="E1020" s="223"/>
      <c r="F1020" s="224"/>
      <c r="G1020" s="224"/>
    </row>
    <row r="1021" s="109" customFormat="1" customHeight="1" spans="1:7">
      <c r="A1021" s="225">
        <v>2140599</v>
      </c>
      <c r="B1021" s="225" t="s">
        <v>840</v>
      </c>
      <c r="C1021" s="227">
        <v>0</v>
      </c>
      <c r="D1021" s="223"/>
      <c r="E1021" s="223"/>
      <c r="F1021" s="224"/>
      <c r="G1021" s="224"/>
    </row>
    <row r="1022" s="109" customFormat="1" customHeight="1" spans="1:7">
      <c r="A1022" s="225">
        <v>21499</v>
      </c>
      <c r="B1022" s="226" t="s">
        <v>841</v>
      </c>
      <c r="C1022" s="227">
        <v>3387</v>
      </c>
      <c r="D1022" s="223">
        <f>SUM(D1023:D1024)</f>
        <v>1947</v>
      </c>
      <c r="E1022" s="223">
        <f>SUM(E1023:E1024)</f>
        <v>1989</v>
      </c>
      <c r="F1022" s="224">
        <v>1.02157164869029</v>
      </c>
      <c r="G1022" s="224">
        <v>0.0116988809766023</v>
      </c>
    </row>
    <row r="1023" s="109" customFormat="1" customHeight="1" spans="1:7">
      <c r="A1023" s="225">
        <v>2149901</v>
      </c>
      <c r="B1023" s="225" t="s">
        <v>842</v>
      </c>
      <c r="C1023" s="227">
        <v>471</v>
      </c>
      <c r="D1023" s="227">
        <v>471</v>
      </c>
      <c r="E1023" s="223">
        <v>92</v>
      </c>
      <c r="F1023" s="224">
        <v>0.195329087048832</v>
      </c>
      <c r="G1023" s="224">
        <v>-0.895809739524349</v>
      </c>
    </row>
    <row r="1024" s="109" customFormat="1" customHeight="1" spans="1:7">
      <c r="A1024" s="225">
        <v>2149999</v>
      </c>
      <c r="B1024" s="225" t="s">
        <v>843</v>
      </c>
      <c r="C1024" s="227">
        <v>2916</v>
      </c>
      <c r="D1024" s="227">
        <v>1476</v>
      </c>
      <c r="E1024" s="223">
        <v>1897</v>
      </c>
      <c r="F1024" s="224">
        <v>1.28523035230352</v>
      </c>
      <c r="G1024" s="224">
        <v>0.751615881809788</v>
      </c>
    </row>
    <row r="1025" s="109" customFormat="1" customHeight="1" spans="1:7">
      <c r="A1025" s="225">
        <v>215</v>
      </c>
      <c r="B1025" s="226" t="s">
        <v>844</v>
      </c>
      <c r="C1025" s="227">
        <v>7270</v>
      </c>
      <c r="D1025" s="223">
        <f>SUM(D1026,D1036,D1052,D1057,D1068,D1075,D1083)</f>
        <v>7270</v>
      </c>
      <c r="E1025" s="223">
        <f>SUM(E1026,E1036,E1052,E1057,E1068,E1075,E1083)</f>
        <v>2400</v>
      </c>
      <c r="F1025" s="224">
        <v>0.330123796423659</v>
      </c>
      <c r="G1025" s="224">
        <v>-0.707744763760351</v>
      </c>
    </row>
    <row r="1026" s="109" customFormat="1" customHeight="1" spans="1:7">
      <c r="A1026" s="225">
        <v>21501</v>
      </c>
      <c r="B1026" s="226" t="s">
        <v>845</v>
      </c>
      <c r="C1026" s="227">
        <v>0</v>
      </c>
      <c r="D1026" s="223">
        <f>SUM(D1027:D1035)</f>
        <v>0</v>
      </c>
      <c r="E1026" s="223">
        <f>SUM(E1027:E1035)</f>
        <v>103</v>
      </c>
      <c r="F1026" s="224"/>
      <c r="G1026" s="224">
        <v>-0.976796575805362</v>
      </c>
    </row>
    <row r="1027" s="109" customFormat="1" customHeight="1" spans="1:7">
      <c r="A1027" s="225">
        <v>2150101</v>
      </c>
      <c r="B1027" s="225" t="s">
        <v>82</v>
      </c>
      <c r="C1027" s="227">
        <v>0</v>
      </c>
      <c r="D1027" s="227">
        <v>0</v>
      </c>
      <c r="E1027" s="223">
        <v>71</v>
      </c>
      <c r="F1027" s="224"/>
      <c r="G1027" s="224">
        <v>1.36666666666667</v>
      </c>
    </row>
    <row r="1028" s="109" customFormat="1" customHeight="1" spans="1:7">
      <c r="A1028" s="225">
        <v>2150102</v>
      </c>
      <c r="B1028" s="225" t="s">
        <v>83</v>
      </c>
      <c r="C1028" s="227">
        <v>0</v>
      </c>
      <c r="D1028" s="227">
        <v>0</v>
      </c>
      <c r="E1028" s="223"/>
      <c r="F1028" s="224"/>
      <c r="G1028" s="224"/>
    </row>
    <row r="1029" s="109" customFormat="1" customHeight="1" spans="1:7">
      <c r="A1029" s="225">
        <v>2150103</v>
      </c>
      <c r="B1029" s="225" t="s">
        <v>84</v>
      </c>
      <c r="C1029" s="227">
        <v>0</v>
      </c>
      <c r="D1029" s="227">
        <v>0</v>
      </c>
      <c r="E1029" s="223"/>
      <c r="F1029" s="224"/>
      <c r="G1029" s="224"/>
    </row>
    <row r="1030" s="109" customFormat="1" customHeight="1" spans="1:7">
      <c r="A1030" s="225">
        <v>2150104</v>
      </c>
      <c r="B1030" s="225" t="s">
        <v>846</v>
      </c>
      <c r="C1030" s="227">
        <v>0</v>
      </c>
      <c r="D1030" s="227">
        <v>0</v>
      </c>
      <c r="E1030" s="223"/>
      <c r="F1030" s="224"/>
      <c r="G1030" s="224"/>
    </row>
    <row r="1031" s="109" customFormat="1" customHeight="1" spans="1:7">
      <c r="A1031" s="225">
        <v>2150105</v>
      </c>
      <c r="B1031" s="225" t="s">
        <v>847</v>
      </c>
      <c r="C1031" s="227">
        <v>0</v>
      </c>
      <c r="D1031" s="227">
        <v>0</v>
      </c>
      <c r="E1031" s="223"/>
      <c r="F1031" s="224"/>
      <c r="G1031" s="224"/>
    </row>
    <row r="1032" s="109" customFormat="1" customHeight="1" spans="1:7">
      <c r="A1032" s="225">
        <v>2150106</v>
      </c>
      <c r="B1032" s="225" t="s">
        <v>848</v>
      </c>
      <c r="C1032" s="227">
        <v>0</v>
      </c>
      <c r="D1032" s="227">
        <v>0</v>
      </c>
      <c r="E1032" s="223"/>
      <c r="F1032" s="224"/>
      <c r="G1032" s="224"/>
    </row>
    <row r="1033" s="109" customFormat="1" customHeight="1" spans="1:7">
      <c r="A1033" s="225">
        <v>2150107</v>
      </c>
      <c r="B1033" s="225" t="s">
        <v>849</v>
      </c>
      <c r="C1033" s="227">
        <v>0</v>
      </c>
      <c r="D1033" s="227">
        <v>0</v>
      </c>
      <c r="E1033" s="223"/>
      <c r="F1033" s="224"/>
      <c r="G1033" s="224"/>
    </row>
    <row r="1034" s="109" customFormat="1" customHeight="1" spans="1:7">
      <c r="A1034" s="225">
        <v>2150108</v>
      </c>
      <c r="B1034" s="225" t="s">
        <v>850</v>
      </c>
      <c r="C1034" s="227">
        <v>0</v>
      </c>
      <c r="D1034" s="227">
        <v>0</v>
      </c>
      <c r="E1034" s="223"/>
      <c r="F1034" s="224"/>
      <c r="G1034" s="224"/>
    </row>
    <row r="1035" s="109" customFormat="1" customHeight="1" spans="1:7">
      <c r="A1035" s="225">
        <v>2150199</v>
      </c>
      <c r="B1035" s="225" t="s">
        <v>851</v>
      </c>
      <c r="C1035" s="227">
        <v>0</v>
      </c>
      <c r="D1035" s="227">
        <v>0</v>
      </c>
      <c r="E1035" s="223">
        <v>32</v>
      </c>
      <c r="F1035" s="224"/>
      <c r="G1035" s="224">
        <v>-0.992742118394194</v>
      </c>
    </row>
    <row r="1036" s="109" customFormat="1" customHeight="1" spans="1:7">
      <c r="A1036" s="225">
        <v>21502</v>
      </c>
      <c r="B1036" s="226" t="s">
        <v>852</v>
      </c>
      <c r="C1036" s="227">
        <v>216</v>
      </c>
      <c r="D1036" s="223">
        <f>SUM(D1037:D1051)</f>
        <v>216</v>
      </c>
      <c r="E1036" s="223">
        <f>SUM(E1037:E1051)</f>
        <v>230</v>
      </c>
      <c r="F1036" s="224">
        <v>1.06481481481481</v>
      </c>
      <c r="G1036" s="224">
        <v>-0.586330935251799</v>
      </c>
    </row>
    <row r="1037" s="109" customFormat="1" customHeight="1" spans="1:7">
      <c r="A1037" s="225">
        <v>2150201</v>
      </c>
      <c r="B1037" s="225" t="s">
        <v>82</v>
      </c>
      <c r="C1037" s="227">
        <v>0</v>
      </c>
      <c r="D1037" s="227">
        <v>0</v>
      </c>
      <c r="E1037" s="223"/>
      <c r="F1037" s="224"/>
      <c r="G1037" s="224"/>
    </row>
    <row r="1038" s="109" customFormat="1" customHeight="1" spans="1:7">
      <c r="A1038" s="225">
        <v>2150202</v>
      </c>
      <c r="B1038" s="225" t="s">
        <v>83</v>
      </c>
      <c r="C1038" s="227">
        <v>0</v>
      </c>
      <c r="D1038" s="227">
        <v>0</v>
      </c>
      <c r="E1038" s="223"/>
      <c r="F1038" s="224"/>
      <c r="G1038" s="224"/>
    </row>
    <row r="1039" s="109" customFormat="1" customHeight="1" spans="1:7">
      <c r="A1039" s="225">
        <v>2150203</v>
      </c>
      <c r="B1039" s="225" t="s">
        <v>84</v>
      </c>
      <c r="C1039" s="227">
        <v>0</v>
      </c>
      <c r="D1039" s="227">
        <v>0</v>
      </c>
      <c r="E1039" s="223"/>
      <c r="F1039" s="224"/>
      <c r="G1039" s="224"/>
    </row>
    <row r="1040" s="109" customFormat="1" customHeight="1" spans="1:7">
      <c r="A1040" s="225">
        <v>2150204</v>
      </c>
      <c r="B1040" s="225" t="s">
        <v>853</v>
      </c>
      <c r="C1040" s="227">
        <v>0</v>
      </c>
      <c r="D1040" s="227">
        <v>0</v>
      </c>
      <c r="E1040" s="223"/>
      <c r="F1040" s="224"/>
      <c r="G1040" s="224"/>
    </row>
    <row r="1041" s="109" customFormat="1" customHeight="1" spans="1:7">
      <c r="A1041" s="225">
        <v>2150205</v>
      </c>
      <c r="B1041" s="225" t="s">
        <v>854</v>
      </c>
      <c r="C1041" s="227">
        <v>0</v>
      </c>
      <c r="D1041" s="227">
        <v>0</v>
      </c>
      <c r="E1041" s="223"/>
      <c r="F1041" s="224"/>
      <c r="G1041" s="224"/>
    </row>
    <row r="1042" s="109" customFormat="1" customHeight="1" spans="1:7">
      <c r="A1042" s="225">
        <v>2150206</v>
      </c>
      <c r="B1042" s="225" t="s">
        <v>855</v>
      </c>
      <c r="C1042" s="227">
        <v>0</v>
      </c>
      <c r="D1042" s="227">
        <v>0</v>
      </c>
      <c r="E1042" s="223"/>
      <c r="F1042" s="224"/>
      <c r="G1042" s="224"/>
    </row>
    <row r="1043" s="109" customFormat="1" customHeight="1" spans="1:7">
      <c r="A1043" s="225">
        <v>2150207</v>
      </c>
      <c r="B1043" s="225" t="s">
        <v>856</v>
      </c>
      <c r="C1043" s="227">
        <v>0</v>
      </c>
      <c r="D1043" s="227">
        <v>0</v>
      </c>
      <c r="E1043" s="223"/>
      <c r="F1043" s="224"/>
      <c r="G1043" s="224"/>
    </row>
    <row r="1044" s="109" customFormat="1" customHeight="1" spans="1:7">
      <c r="A1044" s="225">
        <v>2150208</v>
      </c>
      <c r="B1044" s="225" t="s">
        <v>857</v>
      </c>
      <c r="C1044" s="227">
        <v>0</v>
      </c>
      <c r="D1044" s="227">
        <v>0</v>
      </c>
      <c r="E1044" s="223"/>
      <c r="F1044" s="224"/>
      <c r="G1044" s="224"/>
    </row>
    <row r="1045" s="109" customFormat="1" customHeight="1" spans="1:7">
      <c r="A1045" s="225">
        <v>2150209</v>
      </c>
      <c r="B1045" s="225" t="s">
        <v>858</v>
      </c>
      <c r="C1045" s="227">
        <v>0</v>
      </c>
      <c r="D1045" s="227">
        <v>0</v>
      </c>
      <c r="E1045" s="223"/>
      <c r="F1045" s="224"/>
      <c r="G1045" s="224"/>
    </row>
    <row r="1046" s="109" customFormat="1" customHeight="1" spans="1:7">
      <c r="A1046" s="225">
        <v>2150210</v>
      </c>
      <c r="B1046" s="225" t="s">
        <v>859</v>
      </c>
      <c r="C1046" s="227">
        <v>0</v>
      </c>
      <c r="D1046" s="227">
        <v>0</v>
      </c>
      <c r="E1046" s="223"/>
      <c r="F1046" s="224"/>
      <c r="G1046" s="224"/>
    </row>
    <row r="1047" s="109" customFormat="1" customHeight="1" spans="1:7">
      <c r="A1047" s="225">
        <v>2150212</v>
      </c>
      <c r="B1047" s="225" t="s">
        <v>860</v>
      </c>
      <c r="C1047" s="227">
        <v>0</v>
      </c>
      <c r="D1047" s="227">
        <v>0</v>
      </c>
      <c r="E1047" s="223"/>
      <c r="F1047" s="224"/>
      <c r="G1047" s="224"/>
    </row>
    <row r="1048" s="109" customFormat="1" customHeight="1" spans="1:7">
      <c r="A1048" s="225">
        <v>2150213</v>
      </c>
      <c r="B1048" s="225" t="s">
        <v>861</v>
      </c>
      <c r="C1048" s="227">
        <v>0</v>
      </c>
      <c r="D1048" s="227">
        <v>0</v>
      </c>
      <c r="E1048" s="223"/>
      <c r="F1048" s="224"/>
      <c r="G1048" s="224"/>
    </row>
    <row r="1049" s="109" customFormat="1" customHeight="1" spans="1:7">
      <c r="A1049" s="225">
        <v>2150214</v>
      </c>
      <c r="B1049" s="225" t="s">
        <v>862</v>
      </c>
      <c r="C1049" s="227">
        <v>0</v>
      </c>
      <c r="D1049" s="227">
        <v>0</v>
      </c>
      <c r="E1049" s="223"/>
      <c r="F1049" s="224"/>
      <c r="G1049" s="224"/>
    </row>
    <row r="1050" s="109" customFormat="1" customHeight="1" spans="1:7">
      <c r="A1050" s="225">
        <v>2150215</v>
      </c>
      <c r="B1050" s="225" t="s">
        <v>863</v>
      </c>
      <c r="C1050" s="227">
        <v>0</v>
      </c>
      <c r="D1050" s="227">
        <v>0</v>
      </c>
      <c r="E1050" s="223"/>
      <c r="F1050" s="224"/>
      <c r="G1050" s="224"/>
    </row>
    <row r="1051" s="109" customFormat="1" customHeight="1" spans="1:7">
      <c r="A1051" s="225">
        <v>2150299</v>
      </c>
      <c r="B1051" s="225" t="s">
        <v>864</v>
      </c>
      <c r="C1051" s="227">
        <v>216</v>
      </c>
      <c r="D1051" s="227">
        <v>216</v>
      </c>
      <c r="E1051" s="223">
        <v>230</v>
      </c>
      <c r="F1051" s="224">
        <v>1.06481481481481</v>
      </c>
      <c r="G1051" s="224">
        <v>-0.586330935251799</v>
      </c>
    </row>
    <row r="1052" s="109" customFormat="1" customHeight="1" spans="1:7">
      <c r="A1052" s="225">
        <v>21503</v>
      </c>
      <c r="B1052" s="226" t="s">
        <v>865</v>
      </c>
      <c r="C1052" s="227">
        <v>0</v>
      </c>
      <c r="D1052" s="223">
        <f>SUM(D1053:D1056)</f>
        <v>0</v>
      </c>
      <c r="E1052" s="223">
        <f>SUM(E1053:E1056)</f>
        <v>0</v>
      </c>
      <c r="F1052" s="224"/>
      <c r="G1052" s="224"/>
    </row>
    <row r="1053" s="109" customFormat="1" customHeight="1" spans="1:7">
      <c r="A1053" s="225">
        <v>2150301</v>
      </c>
      <c r="B1053" s="225" t="s">
        <v>82</v>
      </c>
      <c r="C1053" s="227">
        <v>0</v>
      </c>
      <c r="D1053" s="223"/>
      <c r="E1053" s="223"/>
      <c r="F1053" s="224"/>
      <c r="G1053" s="224"/>
    </row>
    <row r="1054" s="109" customFormat="1" customHeight="1" spans="1:7">
      <c r="A1054" s="225">
        <v>2150302</v>
      </c>
      <c r="B1054" s="225" t="s">
        <v>83</v>
      </c>
      <c r="C1054" s="227">
        <v>0</v>
      </c>
      <c r="D1054" s="223"/>
      <c r="E1054" s="223"/>
      <c r="F1054" s="224"/>
      <c r="G1054" s="224"/>
    </row>
    <row r="1055" s="109" customFormat="1" customHeight="1" spans="1:7">
      <c r="A1055" s="225">
        <v>2150303</v>
      </c>
      <c r="B1055" s="225" t="s">
        <v>84</v>
      </c>
      <c r="C1055" s="227">
        <v>0</v>
      </c>
      <c r="D1055" s="223"/>
      <c r="E1055" s="223"/>
      <c r="F1055" s="224"/>
      <c r="G1055" s="224"/>
    </row>
    <row r="1056" s="109" customFormat="1" customHeight="1" spans="1:7">
      <c r="A1056" s="225">
        <v>2150399</v>
      </c>
      <c r="B1056" s="225" t="s">
        <v>866</v>
      </c>
      <c r="C1056" s="227">
        <v>0</v>
      </c>
      <c r="D1056" s="223"/>
      <c r="E1056" s="223"/>
      <c r="F1056" s="224"/>
      <c r="G1056" s="224"/>
    </row>
    <row r="1057" s="109" customFormat="1" customHeight="1" spans="1:7">
      <c r="A1057" s="225">
        <v>21505</v>
      </c>
      <c r="B1057" s="226" t="s">
        <v>867</v>
      </c>
      <c r="C1057" s="227">
        <v>643</v>
      </c>
      <c r="D1057" s="223">
        <f>SUM(D1058:D1067)</f>
        <v>643</v>
      </c>
      <c r="E1057" s="223">
        <f>SUM(E1058:E1067)</f>
        <v>399</v>
      </c>
      <c r="F1057" s="224">
        <v>0.620528771384137</v>
      </c>
      <c r="G1057" s="224">
        <v>-0.727459016393443</v>
      </c>
    </row>
    <row r="1058" s="109" customFormat="1" customHeight="1" spans="1:7">
      <c r="A1058" s="225">
        <v>2150501</v>
      </c>
      <c r="B1058" s="225" t="s">
        <v>82</v>
      </c>
      <c r="C1058" s="227">
        <v>306</v>
      </c>
      <c r="D1058" s="227">
        <v>306</v>
      </c>
      <c r="E1058" s="223">
        <v>318</v>
      </c>
      <c r="F1058" s="224">
        <v>1.03921568627451</v>
      </c>
      <c r="G1058" s="224">
        <v>-0.323404255319149</v>
      </c>
    </row>
    <row r="1059" s="109" customFormat="1" customHeight="1" spans="1:7">
      <c r="A1059" s="225">
        <v>2150502</v>
      </c>
      <c r="B1059" s="225" t="s">
        <v>83</v>
      </c>
      <c r="C1059" s="227">
        <v>0</v>
      </c>
      <c r="D1059" s="227">
        <v>0</v>
      </c>
      <c r="E1059" s="223"/>
      <c r="F1059" s="224"/>
      <c r="G1059" s="224"/>
    </row>
    <row r="1060" s="109" customFormat="1" customHeight="1" spans="1:7">
      <c r="A1060" s="225">
        <v>2150503</v>
      </c>
      <c r="B1060" s="225" t="s">
        <v>84</v>
      </c>
      <c r="C1060" s="227">
        <v>0</v>
      </c>
      <c r="D1060" s="227">
        <v>0</v>
      </c>
      <c r="E1060" s="223"/>
      <c r="F1060" s="224"/>
      <c r="G1060" s="224"/>
    </row>
    <row r="1061" s="109" customFormat="1" customHeight="1" spans="1:7">
      <c r="A1061" s="225">
        <v>2150505</v>
      </c>
      <c r="B1061" s="225" t="s">
        <v>868</v>
      </c>
      <c r="C1061" s="227">
        <v>0</v>
      </c>
      <c r="D1061" s="227">
        <v>0</v>
      </c>
      <c r="E1061" s="223"/>
      <c r="F1061" s="224"/>
      <c r="G1061" s="224"/>
    </row>
    <row r="1062" s="109" customFormat="1" customHeight="1" spans="1:7">
      <c r="A1062" s="225">
        <v>2150507</v>
      </c>
      <c r="B1062" s="225" t="s">
        <v>869</v>
      </c>
      <c r="C1062" s="227">
        <v>0</v>
      </c>
      <c r="D1062" s="227">
        <v>0</v>
      </c>
      <c r="E1062" s="223"/>
      <c r="F1062" s="224"/>
      <c r="G1062" s="224"/>
    </row>
    <row r="1063" s="109" customFormat="1" customHeight="1" spans="1:7">
      <c r="A1063" s="225">
        <v>2150508</v>
      </c>
      <c r="B1063" s="225" t="s">
        <v>870</v>
      </c>
      <c r="C1063" s="227">
        <v>0</v>
      </c>
      <c r="D1063" s="227">
        <v>0</v>
      </c>
      <c r="E1063" s="223"/>
      <c r="F1063" s="224"/>
      <c r="G1063" s="224"/>
    </row>
    <row r="1064" s="109" customFormat="1" customHeight="1" spans="1:7">
      <c r="A1064" s="225">
        <v>2150516</v>
      </c>
      <c r="B1064" s="225" t="s">
        <v>871</v>
      </c>
      <c r="C1064" s="227">
        <v>0</v>
      </c>
      <c r="D1064" s="227">
        <v>0</v>
      </c>
      <c r="E1064" s="223"/>
      <c r="F1064" s="224"/>
      <c r="G1064" s="224"/>
    </row>
    <row r="1065" s="109" customFormat="1" customHeight="1" spans="1:7">
      <c r="A1065" s="225">
        <v>2150517</v>
      </c>
      <c r="B1065" s="225" t="s">
        <v>872</v>
      </c>
      <c r="C1065" s="227">
        <v>0</v>
      </c>
      <c r="D1065" s="227">
        <v>0</v>
      </c>
      <c r="E1065" s="223"/>
      <c r="F1065" s="224"/>
      <c r="G1065" s="224"/>
    </row>
    <row r="1066" s="109" customFormat="1" customHeight="1" spans="1:7">
      <c r="A1066" s="225">
        <v>2150550</v>
      </c>
      <c r="B1066" s="225" t="s">
        <v>91</v>
      </c>
      <c r="C1066" s="227">
        <v>0</v>
      </c>
      <c r="D1066" s="227">
        <v>0</v>
      </c>
      <c r="E1066" s="223"/>
      <c r="F1066" s="224"/>
      <c r="G1066" s="224"/>
    </row>
    <row r="1067" s="109" customFormat="1" customHeight="1" spans="1:7">
      <c r="A1067" s="225">
        <v>2150599</v>
      </c>
      <c r="B1067" s="225" t="s">
        <v>873</v>
      </c>
      <c r="C1067" s="227">
        <v>337</v>
      </c>
      <c r="D1067" s="227">
        <v>337</v>
      </c>
      <c r="E1067" s="223">
        <v>81</v>
      </c>
      <c r="F1067" s="224">
        <v>0.240356083086053</v>
      </c>
      <c r="G1067" s="224">
        <v>-0.91851106639839</v>
      </c>
    </row>
    <row r="1068" s="109" customFormat="1" customHeight="1" spans="1:7">
      <c r="A1068" s="225">
        <v>21507</v>
      </c>
      <c r="B1068" s="226" t="s">
        <v>874</v>
      </c>
      <c r="C1068" s="227">
        <v>0</v>
      </c>
      <c r="D1068" s="223">
        <f>SUM(D1069:D1074)</f>
        <v>0</v>
      </c>
      <c r="E1068" s="223">
        <f>SUM(E1069:E1074)</f>
        <v>0</v>
      </c>
      <c r="F1068" s="224"/>
      <c r="G1068" s="224"/>
    </row>
    <row r="1069" s="109" customFormat="1" customHeight="1" spans="1:7">
      <c r="A1069" s="225">
        <v>2150701</v>
      </c>
      <c r="B1069" s="225" t="s">
        <v>82</v>
      </c>
      <c r="C1069" s="227">
        <v>0</v>
      </c>
      <c r="D1069" s="223"/>
      <c r="E1069" s="223"/>
      <c r="F1069" s="224"/>
      <c r="G1069" s="224"/>
    </row>
    <row r="1070" s="109" customFormat="1" customHeight="1" spans="1:7">
      <c r="A1070" s="225">
        <v>2150702</v>
      </c>
      <c r="B1070" s="225" t="s">
        <v>83</v>
      </c>
      <c r="C1070" s="227">
        <v>0</v>
      </c>
      <c r="D1070" s="223"/>
      <c r="E1070" s="223"/>
      <c r="F1070" s="224"/>
      <c r="G1070" s="224"/>
    </row>
    <row r="1071" s="109" customFormat="1" customHeight="1" spans="1:7">
      <c r="A1071" s="225">
        <v>2150703</v>
      </c>
      <c r="B1071" s="225" t="s">
        <v>84</v>
      </c>
      <c r="C1071" s="227">
        <v>0</v>
      </c>
      <c r="D1071" s="223"/>
      <c r="E1071" s="223"/>
      <c r="F1071" s="224"/>
      <c r="G1071" s="224"/>
    </row>
    <row r="1072" s="109" customFormat="1" customHeight="1" spans="1:7">
      <c r="A1072" s="225">
        <v>2150704</v>
      </c>
      <c r="B1072" s="225" t="s">
        <v>875</v>
      </c>
      <c r="C1072" s="227">
        <v>0</v>
      </c>
      <c r="D1072" s="223"/>
      <c r="E1072" s="223"/>
      <c r="F1072" s="224"/>
      <c r="G1072" s="224"/>
    </row>
    <row r="1073" s="109" customFormat="1" customHeight="1" spans="1:7">
      <c r="A1073" s="225">
        <v>2150705</v>
      </c>
      <c r="B1073" s="225" t="s">
        <v>876</v>
      </c>
      <c r="C1073" s="227">
        <v>0</v>
      </c>
      <c r="D1073" s="223"/>
      <c r="E1073" s="223"/>
      <c r="F1073" s="224"/>
      <c r="G1073" s="224"/>
    </row>
    <row r="1074" s="109" customFormat="1" customHeight="1" spans="1:7">
      <c r="A1074" s="225">
        <v>2150799</v>
      </c>
      <c r="B1074" s="225" t="s">
        <v>877</v>
      </c>
      <c r="C1074" s="227">
        <v>0</v>
      </c>
      <c r="D1074" s="223"/>
      <c r="E1074" s="223"/>
      <c r="F1074" s="224"/>
      <c r="G1074" s="224"/>
    </row>
    <row r="1075" s="109" customFormat="1" customHeight="1" spans="1:7">
      <c r="A1075" s="225">
        <v>21508</v>
      </c>
      <c r="B1075" s="226" t="s">
        <v>878</v>
      </c>
      <c r="C1075" s="227">
        <v>6411</v>
      </c>
      <c r="D1075" s="223">
        <f>SUM(D1076:D1082)</f>
        <v>6411</v>
      </c>
      <c r="E1075" s="223">
        <f>SUM(E1076:E1082)</f>
        <v>1278</v>
      </c>
      <c r="F1075" s="224">
        <v>0.199344875994385</v>
      </c>
      <c r="G1075" s="224">
        <v>-0.081236520488857</v>
      </c>
    </row>
    <row r="1076" s="109" customFormat="1" customHeight="1" spans="1:7">
      <c r="A1076" s="225">
        <v>2150801</v>
      </c>
      <c r="B1076" s="225" t="s">
        <v>82</v>
      </c>
      <c r="C1076" s="227">
        <v>0</v>
      </c>
      <c r="D1076" s="227">
        <v>0</v>
      </c>
      <c r="E1076" s="223"/>
      <c r="F1076" s="224"/>
      <c r="G1076" s="224"/>
    </row>
    <row r="1077" s="109" customFormat="1" customHeight="1" spans="1:7">
      <c r="A1077" s="225">
        <v>2150802</v>
      </c>
      <c r="B1077" s="225" t="s">
        <v>83</v>
      </c>
      <c r="C1077" s="227">
        <v>0</v>
      </c>
      <c r="D1077" s="227">
        <v>0</v>
      </c>
      <c r="E1077" s="223"/>
      <c r="F1077" s="224"/>
      <c r="G1077" s="224"/>
    </row>
    <row r="1078" s="109" customFormat="1" customHeight="1" spans="1:7">
      <c r="A1078" s="225">
        <v>2150803</v>
      </c>
      <c r="B1078" s="225" t="s">
        <v>84</v>
      </c>
      <c r="C1078" s="227">
        <v>0</v>
      </c>
      <c r="D1078" s="227">
        <v>0</v>
      </c>
      <c r="E1078" s="223"/>
      <c r="F1078" s="224"/>
      <c r="G1078" s="224"/>
    </row>
    <row r="1079" s="109" customFormat="1" customHeight="1" spans="1:7">
      <c r="A1079" s="225">
        <v>2150804</v>
      </c>
      <c r="B1079" s="225" t="s">
        <v>879</v>
      </c>
      <c r="C1079" s="227">
        <v>0</v>
      </c>
      <c r="D1079" s="227">
        <v>0</v>
      </c>
      <c r="E1079" s="223"/>
      <c r="F1079" s="224"/>
      <c r="G1079" s="224"/>
    </row>
    <row r="1080" s="109" customFormat="1" customHeight="1" spans="1:7">
      <c r="A1080" s="225">
        <v>2150805</v>
      </c>
      <c r="B1080" s="225" t="s">
        <v>880</v>
      </c>
      <c r="C1080" s="227">
        <v>100</v>
      </c>
      <c r="D1080" s="227">
        <v>100</v>
      </c>
      <c r="E1080" s="223">
        <v>155</v>
      </c>
      <c r="F1080" s="224">
        <v>1.55</v>
      </c>
      <c r="G1080" s="224">
        <v>-0.38</v>
      </c>
    </row>
    <row r="1081" s="109" customFormat="1" customHeight="1" spans="1:7">
      <c r="A1081" s="225">
        <v>2150806</v>
      </c>
      <c r="B1081" s="225" t="s">
        <v>881</v>
      </c>
      <c r="C1081" s="227">
        <v>0</v>
      </c>
      <c r="D1081" s="227">
        <v>0</v>
      </c>
      <c r="E1081" s="223"/>
      <c r="F1081" s="224"/>
      <c r="G1081" s="224"/>
    </row>
    <row r="1082" s="109" customFormat="1" customHeight="1" spans="1:7">
      <c r="A1082" s="225">
        <v>2150899</v>
      </c>
      <c r="B1082" s="225" t="s">
        <v>882</v>
      </c>
      <c r="C1082" s="227">
        <v>6311</v>
      </c>
      <c r="D1082" s="227">
        <v>6311</v>
      </c>
      <c r="E1082" s="223">
        <v>1123</v>
      </c>
      <c r="F1082" s="224">
        <v>0.177943273649184</v>
      </c>
      <c r="G1082" s="224">
        <v>-0.0157756354075372</v>
      </c>
    </row>
    <row r="1083" s="109" customFormat="1" customHeight="1" spans="1:7">
      <c r="A1083" s="225">
        <v>21599</v>
      </c>
      <c r="B1083" s="226" t="s">
        <v>883</v>
      </c>
      <c r="C1083" s="227">
        <v>0</v>
      </c>
      <c r="D1083" s="223">
        <f>SUM(D1084:D1088)</f>
        <v>0</v>
      </c>
      <c r="E1083" s="223">
        <f>SUM(E1084:E1088)</f>
        <v>390</v>
      </c>
      <c r="F1083" s="224"/>
      <c r="G1083" s="224">
        <v>0.0773480662983426</v>
      </c>
    </row>
    <row r="1084" s="109" customFormat="1" customHeight="1" spans="1:7">
      <c r="A1084" s="225">
        <v>2159901</v>
      </c>
      <c r="B1084" s="225" t="s">
        <v>884</v>
      </c>
      <c r="C1084" s="227">
        <v>0</v>
      </c>
      <c r="D1084" s="227">
        <v>0</v>
      </c>
      <c r="E1084" s="223"/>
      <c r="F1084" s="224"/>
      <c r="G1084" s="224"/>
    </row>
    <row r="1085" s="109" customFormat="1" customHeight="1" spans="1:7">
      <c r="A1085" s="225">
        <v>2159904</v>
      </c>
      <c r="B1085" s="225" t="s">
        <v>885</v>
      </c>
      <c r="C1085" s="227">
        <v>0</v>
      </c>
      <c r="D1085" s="227">
        <v>0</v>
      </c>
      <c r="E1085" s="223">
        <v>13</v>
      </c>
      <c r="F1085" s="224"/>
      <c r="G1085" s="224"/>
    </row>
    <row r="1086" s="109" customFormat="1" customHeight="1" spans="1:7">
      <c r="A1086" s="225">
        <v>2159905</v>
      </c>
      <c r="B1086" s="225" t="s">
        <v>886</v>
      </c>
      <c r="C1086" s="227">
        <v>0</v>
      </c>
      <c r="D1086" s="227">
        <v>0</v>
      </c>
      <c r="E1086" s="223"/>
      <c r="F1086" s="224"/>
      <c r="G1086" s="224"/>
    </row>
    <row r="1087" s="109" customFormat="1" customHeight="1" spans="1:7">
      <c r="A1087" s="225">
        <v>2159906</v>
      </c>
      <c r="B1087" s="225" t="s">
        <v>887</v>
      </c>
      <c r="C1087" s="227">
        <v>0</v>
      </c>
      <c r="D1087" s="227">
        <v>0</v>
      </c>
      <c r="E1087" s="223"/>
      <c r="F1087" s="224"/>
      <c r="G1087" s="224"/>
    </row>
    <row r="1088" s="109" customFormat="1" customHeight="1" spans="1:7">
      <c r="A1088" s="225">
        <v>2159999</v>
      </c>
      <c r="B1088" s="225" t="s">
        <v>888</v>
      </c>
      <c r="C1088" s="227">
        <v>0</v>
      </c>
      <c r="D1088" s="227">
        <v>0</v>
      </c>
      <c r="E1088" s="223">
        <v>377</v>
      </c>
      <c r="F1088" s="224"/>
      <c r="G1088" s="224">
        <v>0.0414364640883977</v>
      </c>
    </row>
    <row r="1089" s="109" customFormat="1" customHeight="1" spans="1:7">
      <c r="A1089" s="225">
        <v>216</v>
      </c>
      <c r="B1089" s="226" t="s">
        <v>889</v>
      </c>
      <c r="C1089" s="227">
        <v>2346</v>
      </c>
      <c r="D1089" s="223">
        <f>SUM(D1090,D1100,D1106)</f>
        <v>2346</v>
      </c>
      <c r="E1089" s="223">
        <f>SUM(E1090,E1100,E1106)</f>
        <v>968</v>
      </c>
      <c r="F1089" s="224">
        <v>0.412617220801364</v>
      </c>
      <c r="G1089" s="224">
        <v>-0.407951070336391</v>
      </c>
    </row>
    <row r="1090" s="109" customFormat="1" customHeight="1" spans="1:7">
      <c r="A1090" s="225">
        <v>21602</v>
      </c>
      <c r="B1090" s="226" t="s">
        <v>890</v>
      </c>
      <c r="C1090" s="227">
        <v>1366</v>
      </c>
      <c r="D1090" s="223">
        <f>SUM(D1091:D1099)</f>
        <v>1366</v>
      </c>
      <c r="E1090" s="223">
        <f>SUM(E1091:E1099)</f>
        <v>603</v>
      </c>
      <c r="F1090" s="224">
        <v>0.441434846266471</v>
      </c>
      <c r="G1090" s="224">
        <v>-0.607421875</v>
      </c>
    </row>
    <row r="1091" s="109" customFormat="1" customHeight="1" spans="1:7">
      <c r="A1091" s="225">
        <v>2160201</v>
      </c>
      <c r="B1091" s="225" t="s">
        <v>82</v>
      </c>
      <c r="C1091" s="227">
        <v>271</v>
      </c>
      <c r="D1091" s="227">
        <v>271</v>
      </c>
      <c r="E1091" s="223">
        <v>288</v>
      </c>
      <c r="F1091" s="224">
        <v>1.06273062730627</v>
      </c>
      <c r="G1091" s="224">
        <v>-0.0136986301369864</v>
      </c>
    </row>
    <row r="1092" s="109" customFormat="1" customHeight="1" spans="1:7">
      <c r="A1092" s="225">
        <v>2160202</v>
      </c>
      <c r="B1092" s="225" t="s">
        <v>83</v>
      </c>
      <c r="C1092" s="227">
        <v>0</v>
      </c>
      <c r="D1092" s="227">
        <v>0</v>
      </c>
      <c r="E1092" s="223"/>
      <c r="F1092" s="224"/>
      <c r="G1092" s="224"/>
    </row>
    <row r="1093" s="109" customFormat="1" customHeight="1" spans="1:7">
      <c r="A1093" s="225">
        <v>2160203</v>
      </c>
      <c r="B1093" s="225" t="s">
        <v>84</v>
      </c>
      <c r="C1093" s="227">
        <v>0</v>
      </c>
      <c r="D1093" s="227">
        <v>0</v>
      </c>
      <c r="E1093" s="223"/>
      <c r="F1093" s="224"/>
      <c r="G1093" s="224"/>
    </row>
    <row r="1094" s="109" customFormat="1" customHeight="1" spans="1:7">
      <c r="A1094" s="225">
        <v>2160216</v>
      </c>
      <c r="B1094" s="225" t="s">
        <v>891</v>
      </c>
      <c r="C1094" s="227">
        <v>0</v>
      </c>
      <c r="D1094" s="227">
        <v>0</v>
      </c>
      <c r="E1094" s="223"/>
      <c r="F1094" s="224"/>
      <c r="G1094" s="224"/>
    </row>
    <row r="1095" s="109" customFormat="1" customHeight="1" spans="1:7">
      <c r="A1095" s="225">
        <v>2160217</v>
      </c>
      <c r="B1095" s="225" t="s">
        <v>892</v>
      </c>
      <c r="C1095" s="227">
        <v>0</v>
      </c>
      <c r="D1095" s="227">
        <v>0</v>
      </c>
      <c r="E1095" s="223"/>
      <c r="F1095" s="224"/>
      <c r="G1095" s="224"/>
    </row>
    <row r="1096" s="109" customFormat="1" customHeight="1" spans="1:7">
      <c r="A1096" s="225">
        <v>2160218</v>
      </c>
      <c r="B1096" s="225" t="s">
        <v>893</v>
      </c>
      <c r="C1096" s="227">
        <v>0</v>
      </c>
      <c r="D1096" s="227">
        <v>0</v>
      </c>
      <c r="E1096" s="223"/>
      <c r="F1096" s="224"/>
      <c r="G1096" s="224"/>
    </row>
    <row r="1097" s="109" customFormat="1" customHeight="1" spans="1:7">
      <c r="A1097" s="225">
        <v>2160219</v>
      </c>
      <c r="B1097" s="225" t="s">
        <v>894</v>
      </c>
      <c r="C1097" s="227">
        <v>0</v>
      </c>
      <c r="D1097" s="227">
        <v>0</v>
      </c>
      <c r="E1097" s="223"/>
      <c r="F1097" s="224"/>
      <c r="G1097" s="224"/>
    </row>
    <row r="1098" s="109" customFormat="1" customHeight="1" spans="1:7">
      <c r="A1098" s="225">
        <v>2160250</v>
      </c>
      <c r="B1098" s="225" t="s">
        <v>91</v>
      </c>
      <c r="C1098" s="227">
        <v>0</v>
      </c>
      <c r="D1098" s="227">
        <v>0</v>
      </c>
      <c r="E1098" s="223"/>
      <c r="F1098" s="224"/>
      <c r="G1098" s="224"/>
    </row>
    <row r="1099" s="109" customFormat="1" customHeight="1" spans="1:7">
      <c r="A1099" s="225">
        <v>2160299</v>
      </c>
      <c r="B1099" s="225" t="s">
        <v>895</v>
      </c>
      <c r="C1099" s="227">
        <v>1095</v>
      </c>
      <c r="D1099" s="227">
        <v>1095</v>
      </c>
      <c r="E1099" s="223">
        <v>315</v>
      </c>
      <c r="F1099" s="224">
        <v>0.287671232876712</v>
      </c>
      <c r="G1099" s="224">
        <v>-0.746784565916399</v>
      </c>
    </row>
    <row r="1100" s="109" customFormat="1" customHeight="1" spans="1:7">
      <c r="A1100" s="225">
        <v>21606</v>
      </c>
      <c r="B1100" s="226" t="s">
        <v>896</v>
      </c>
      <c r="C1100" s="227">
        <v>0</v>
      </c>
      <c r="D1100" s="223">
        <f>SUM(D1101:D1105)</f>
        <v>0</v>
      </c>
      <c r="E1100" s="223">
        <f>SUM(E1101:E1105)</f>
        <v>114</v>
      </c>
      <c r="F1100" s="224"/>
      <c r="G1100" s="224">
        <v>1.53333333333333</v>
      </c>
    </row>
    <row r="1101" s="109" customFormat="1" customHeight="1" spans="1:7">
      <c r="A1101" s="225">
        <v>2160601</v>
      </c>
      <c r="B1101" s="225" t="s">
        <v>82</v>
      </c>
      <c r="C1101" s="227">
        <v>0</v>
      </c>
      <c r="D1101" s="227">
        <v>0</v>
      </c>
      <c r="E1101" s="223"/>
      <c r="F1101" s="224"/>
      <c r="G1101" s="224"/>
    </row>
    <row r="1102" s="109" customFormat="1" customHeight="1" spans="1:7">
      <c r="A1102" s="225">
        <v>2160602</v>
      </c>
      <c r="B1102" s="225" t="s">
        <v>83</v>
      </c>
      <c r="C1102" s="227">
        <v>0</v>
      </c>
      <c r="D1102" s="227">
        <v>0</v>
      </c>
      <c r="E1102" s="223"/>
      <c r="F1102" s="224"/>
      <c r="G1102" s="224"/>
    </row>
    <row r="1103" s="109" customFormat="1" customHeight="1" spans="1:7">
      <c r="A1103" s="225">
        <v>2160603</v>
      </c>
      <c r="B1103" s="225" t="s">
        <v>84</v>
      </c>
      <c r="C1103" s="227">
        <v>0</v>
      </c>
      <c r="D1103" s="227">
        <v>0</v>
      </c>
      <c r="E1103" s="223"/>
      <c r="F1103" s="224"/>
      <c r="G1103" s="224"/>
    </row>
    <row r="1104" s="109" customFormat="1" customHeight="1" spans="1:7">
      <c r="A1104" s="225">
        <v>2160607</v>
      </c>
      <c r="B1104" s="225" t="s">
        <v>897</v>
      </c>
      <c r="C1104" s="227">
        <v>0</v>
      </c>
      <c r="D1104" s="227">
        <v>0</v>
      </c>
      <c r="E1104" s="223"/>
      <c r="F1104" s="224"/>
      <c r="G1104" s="224"/>
    </row>
    <row r="1105" s="109" customFormat="1" customHeight="1" spans="1:7">
      <c r="A1105" s="225">
        <v>2160699</v>
      </c>
      <c r="B1105" s="225" t="s">
        <v>898</v>
      </c>
      <c r="C1105" s="227">
        <v>0</v>
      </c>
      <c r="D1105" s="227">
        <v>0</v>
      </c>
      <c r="E1105" s="223">
        <v>114</v>
      </c>
      <c r="F1105" s="224"/>
      <c r="G1105" s="224">
        <v>1.53333333333333</v>
      </c>
    </row>
    <row r="1106" s="109" customFormat="1" customHeight="1" spans="1:7">
      <c r="A1106" s="225">
        <v>21699</v>
      </c>
      <c r="B1106" s="226" t="s">
        <v>899</v>
      </c>
      <c r="C1106" s="227">
        <v>980</v>
      </c>
      <c r="D1106" s="223">
        <f>SUM(D1107:D1108)</f>
        <v>980</v>
      </c>
      <c r="E1106" s="223">
        <f>SUM(E1107:E1108)</f>
        <v>251</v>
      </c>
      <c r="F1106" s="224">
        <v>0.256122448979592</v>
      </c>
      <c r="G1106" s="224">
        <v>3.64814814814815</v>
      </c>
    </row>
    <row r="1107" s="109" customFormat="1" customHeight="1" spans="1:7">
      <c r="A1107" s="225">
        <v>2169901</v>
      </c>
      <c r="B1107" s="225" t="s">
        <v>900</v>
      </c>
      <c r="C1107" s="227">
        <v>0</v>
      </c>
      <c r="D1107" s="227">
        <v>0</v>
      </c>
      <c r="E1107" s="223"/>
      <c r="F1107" s="224"/>
      <c r="G1107" s="224"/>
    </row>
    <row r="1108" s="109" customFormat="1" customHeight="1" spans="1:7">
      <c r="A1108" s="225">
        <v>2169999</v>
      </c>
      <c r="B1108" s="225" t="s">
        <v>901</v>
      </c>
      <c r="C1108" s="227">
        <v>980</v>
      </c>
      <c r="D1108" s="227">
        <v>980</v>
      </c>
      <c r="E1108" s="223">
        <v>251</v>
      </c>
      <c r="F1108" s="224">
        <v>0.256122448979592</v>
      </c>
      <c r="G1108" s="224">
        <v>3.64814814814815</v>
      </c>
    </row>
    <row r="1109" s="109" customFormat="1" customHeight="1" spans="1:7">
      <c r="A1109" s="225">
        <v>217</v>
      </c>
      <c r="B1109" s="226" t="s">
        <v>902</v>
      </c>
      <c r="C1109" s="227">
        <v>0</v>
      </c>
      <c r="D1109" s="223">
        <f>SUM(D1110,D1117,D1127,D1133,D1136)</f>
        <v>0</v>
      </c>
      <c r="E1109" s="223">
        <f>SUM(E1110,E1117,E1127,E1133,E1136)</f>
        <v>20</v>
      </c>
      <c r="F1109" s="224"/>
      <c r="G1109" s="224"/>
    </row>
    <row r="1110" s="109" customFormat="1" customHeight="1" spans="1:7">
      <c r="A1110" s="225">
        <v>21701</v>
      </c>
      <c r="B1110" s="226" t="s">
        <v>903</v>
      </c>
      <c r="C1110" s="227">
        <v>0</v>
      </c>
      <c r="D1110" s="223">
        <f>SUM(D1111:D1116)</f>
        <v>0</v>
      </c>
      <c r="E1110" s="223">
        <f>SUM(E1111:E1116)</f>
        <v>0</v>
      </c>
      <c r="F1110" s="224"/>
      <c r="G1110" s="224"/>
    </row>
    <row r="1111" s="109" customFormat="1" customHeight="1" spans="1:7">
      <c r="A1111" s="225">
        <v>2170101</v>
      </c>
      <c r="B1111" s="225" t="s">
        <v>82</v>
      </c>
      <c r="C1111" s="227">
        <v>0</v>
      </c>
      <c r="D1111" s="223"/>
      <c r="E1111" s="223"/>
      <c r="F1111" s="224"/>
      <c r="G1111" s="224"/>
    </row>
    <row r="1112" s="109" customFormat="1" customHeight="1" spans="1:7">
      <c r="A1112" s="225">
        <v>2170102</v>
      </c>
      <c r="B1112" s="225" t="s">
        <v>83</v>
      </c>
      <c r="C1112" s="227">
        <v>0</v>
      </c>
      <c r="D1112" s="223"/>
      <c r="E1112" s="223"/>
      <c r="F1112" s="224"/>
      <c r="G1112" s="224"/>
    </row>
    <row r="1113" s="109" customFormat="1" customHeight="1" spans="1:7">
      <c r="A1113" s="225">
        <v>2170103</v>
      </c>
      <c r="B1113" s="225" t="s">
        <v>84</v>
      </c>
      <c r="C1113" s="227">
        <v>0</v>
      </c>
      <c r="D1113" s="223"/>
      <c r="E1113" s="223"/>
      <c r="F1113" s="224"/>
      <c r="G1113" s="224"/>
    </row>
    <row r="1114" s="109" customFormat="1" customHeight="1" spans="1:7">
      <c r="A1114" s="225">
        <v>2170104</v>
      </c>
      <c r="B1114" s="225" t="s">
        <v>904</v>
      </c>
      <c r="C1114" s="227">
        <v>0</v>
      </c>
      <c r="D1114" s="223"/>
      <c r="E1114" s="223"/>
      <c r="F1114" s="224"/>
      <c r="G1114" s="224"/>
    </row>
    <row r="1115" s="109" customFormat="1" customHeight="1" spans="1:7">
      <c r="A1115" s="225">
        <v>2170150</v>
      </c>
      <c r="B1115" s="225" t="s">
        <v>91</v>
      </c>
      <c r="C1115" s="227">
        <v>0</v>
      </c>
      <c r="D1115" s="223"/>
      <c r="E1115" s="223"/>
      <c r="F1115" s="224"/>
      <c r="G1115" s="224"/>
    </row>
    <row r="1116" s="109" customFormat="1" customHeight="1" spans="1:7">
      <c r="A1116" s="225">
        <v>2170199</v>
      </c>
      <c r="B1116" s="225" t="s">
        <v>905</v>
      </c>
      <c r="C1116" s="227">
        <v>0</v>
      </c>
      <c r="D1116" s="223"/>
      <c r="E1116" s="223"/>
      <c r="F1116" s="224"/>
      <c r="G1116" s="224"/>
    </row>
    <row r="1117" s="109" customFormat="1" customHeight="1" spans="1:7">
      <c r="A1117" s="225">
        <v>21702</v>
      </c>
      <c r="B1117" s="226" t="s">
        <v>906</v>
      </c>
      <c r="C1117" s="227">
        <v>0</v>
      </c>
      <c r="D1117" s="223">
        <f>SUM(D1118:D1126)</f>
        <v>0</v>
      </c>
      <c r="E1117" s="223">
        <f>SUM(E1118:E1126)</f>
        <v>0</v>
      </c>
      <c r="F1117" s="224"/>
      <c r="G1117" s="224"/>
    </row>
    <row r="1118" s="109" customFormat="1" customHeight="1" spans="1:7">
      <c r="A1118" s="225">
        <v>2170201</v>
      </c>
      <c r="B1118" s="225" t="s">
        <v>907</v>
      </c>
      <c r="C1118" s="227">
        <v>0</v>
      </c>
      <c r="D1118" s="223"/>
      <c r="E1118" s="223"/>
      <c r="F1118" s="224"/>
      <c r="G1118" s="224"/>
    </row>
    <row r="1119" s="109" customFormat="1" customHeight="1" spans="1:7">
      <c r="A1119" s="225">
        <v>2170202</v>
      </c>
      <c r="B1119" s="225" t="s">
        <v>908</v>
      </c>
      <c r="C1119" s="227">
        <v>0</v>
      </c>
      <c r="D1119" s="223"/>
      <c r="E1119" s="223"/>
      <c r="F1119" s="224"/>
      <c r="G1119" s="224"/>
    </row>
    <row r="1120" s="109" customFormat="1" customHeight="1" spans="1:7">
      <c r="A1120" s="225">
        <v>2170203</v>
      </c>
      <c r="B1120" s="225" t="s">
        <v>909</v>
      </c>
      <c r="C1120" s="227">
        <v>0</v>
      </c>
      <c r="D1120" s="223"/>
      <c r="E1120" s="223"/>
      <c r="F1120" s="224"/>
      <c r="G1120" s="224"/>
    </row>
    <row r="1121" s="109" customFormat="1" customHeight="1" spans="1:7">
      <c r="A1121" s="225">
        <v>2170204</v>
      </c>
      <c r="B1121" s="225" t="s">
        <v>910</v>
      </c>
      <c r="C1121" s="227">
        <v>0</v>
      </c>
      <c r="D1121" s="223"/>
      <c r="E1121" s="223"/>
      <c r="F1121" s="224"/>
      <c r="G1121" s="224"/>
    </row>
    <row r="1122" s="109" customFormat="1" customHeight="1" spans="1:7">
      <c r="A1122" s="225">
        <v>2170205</v>
      </c>
      <c r="B1122" s="225" t="s">
        <v>911</v>
      </c>
      <c r="C1122" s="227">
        <v>0</v>
      </c>
      <c r="D1122" s="223"/>
      <c r="E1122" s="223"/>
      <c r="F1122" s="224"/>
      <c r="G1122" s="224"/>
    </row>
    <row r="1123" s="109" customFormat="1" customHeight="1" spans="1:7">
      <c r="A1123" s="225">
        <v>2170206</v>
      </c>
      <c r="B1123" s="225" t="s">
        <v>912</v>
      </c>
      <c r="C1123" s="227">
        <v>0</v>
      </c>
      <c r="D1123" s="223"/>
      <c r="E1123" s="223"/>
      <c r="F1123" s="224"/>
      <c r="G1123" s="224"/>
    </row>
    <row r="1124" s="109" customFormat="1" customHeight="1" spans="1:7">
      <c r="A1124" s="225">
        <v>2170207</v>
      </c>
      <c r="B1124" s="225" t="s">
        <v>913</v>
      </c>
      <c r="C1124" s="227">
        <v>0</v>
      </c>
      <c r="D1124" s="223"/>
      <c r="E1124" s="223"/>
      <c r="F1124" s="224"/>
      <c r="G1124" s="224"/>
    </row>
    <row r="1125" s="109" customFormat="1" customHeight="1" spans="1:7">
      <c r="A1125" s="225">
        <v>2170208</v>
      </c>
      <c r="B1125" s="225" t="s">
        <v>914</v>
      </c>
      <c r="C1125" s="227">
        <v>0</v>
      </c>
      <c r="D1125" s="223"/>
      <c r="E1125" s="223"/>
      <c r="F1125" s="224"/>
      <c r="G1125" s="224"/>
    </row>
    <row r="1126" s="109" customFormat="1" customHeight="1" spans="1:7">
      <c r="A1126" s="225">
        <v>2170299</v>
      </c>
      <c r="B1126" s="225" t="s">
        <v>915</v>
      </c>
      <c r="C1126" s="227">
        <v>0</v>
      </c>
      <c r="D1126" s="223"/>
      <c r="E1126" s="223"/>
      <c r="F1126" s="224"/>
      <c r="G1126" s="224"/>
    </row>
    <row r="1127" s="109" customFormat="1" customHeight="1" spans="1:7">
      <c r="A1127" s="225">
        <v>21703</v>
      </c>
      <c r="B1127" s="226" t="s">
        <v>916</v>
      </c>
      <c r="C1127" s="227">
        <v>0</v>
      </c>
      <c r="D1127" s="223">
        <f>SUM(D1128:D1132)</f>
        <v>0</v>
      </c>
      <c r="E1127" s="223">
        <f>SUM(E1128:E1132)</f>
        <v>20</v>
      </c>
      <c r="F1127" s="224"/>
      <c r="G1127" s="224"/>
    </row>
    <row r="1128" s="109" customFormat="1" customHeight="1" spans="1:7">
      <c r="A1128" s="225">
        <v>2170301</v>
      </c>
      <c r="B1128" s="225" t="s">
        <v>917</v>
      </c>
      <c r="C1128" s="227">
        <v>0</v>
      </c>
      <c r="D1128" s="223"/>
      <c r="E1128" s="223"/>
      <c r="F1128" s="224"/>
      <c r="G1128" s="224"/>
    </row>
    <row r="1129" s="109" customFormat="1" customHeight="1" spans="1:7">
      <c r="A1129" s="225">
        <v>2170302</v>
      </c>
      <c r="B1129" s="225" t="s">
        <v>918</v>
      </c>
      <c r="C1129" s="227">
        <v>0</v>
      </c>
      <c r="D1129" s="223"/>
      <c r="E1129" s="223"/>
      <c r="F1129" s="224"/>
      <c r="G1129" s="224"/>
    </row>
    <row r="1130" s="109" customFormat="1" customHeight="1" spans="1:7">
      <c r="A1130" s="225">
        <v>2170303</v>
      </c>
      <c r="B1130" s="225" t="s">
        <v>919</v>
      </c>
      <c r="C1130" s="227">
        <v>0</v>
      </c>
      <c r="D1130" s="223"/>
      <c r="E1130" s="223"/>
      <c r="F1130" s="224"/>
      <c r="G1130" s="224"/>
    </row>
    <row r="1131" s="109" customFormat="1" customHeight="1" spans="1:7">
      <c r="A1131" s="225">
        <v>2170304</v>
      </c>
      <c r="B1131" s="225" t="s">
        <v>920</v>
      </c>
      <c r="C1131" s="227">
        <v>0</v>
      </c>
      <c r="D1131" s="223"/>
      <c r="E1131" s="223"/>
      <c r="F1131" s="224"/>
      <c r="G1131" s="224"/>
    </row>
    <row r="1132" s="109" customFormat="1" customHeight="1" spans="1:7">
      <c r="A1132" s="225">
        <v>2170399</v>
      </c>
      <c r="B1132" s="225" t="s">
        <v>921</v>
      </c>
      <c r="C1132" s="227">
        <v>0</v>
      </c>
      <c r="D1132" s="223">
        <v>0</v>
      </c>
      <c r="E1132" s="223">
        <v>20</v>
      </c>
      <c r="F1132" s="224"/>
      <c r="G1132" s="224"/>
    </row>
    <row r="1133" s="109" customFormat="1" customHeight="1" spans="1:7">
      <c r="A1133" s="225">
        <v>21704</v>
      </c>
      <c r="B1133" s="226" t="s">
        <v>922</v>
      </c>
      <c r="C1133" s="227">
        <v>0</v>
      </c>
      <c r="D1133" s="223">
        <f>SUM(D1134:D1135)</f>
        <v>0</v>
      </c>
      <c r="E1133" s="223">
        <f>SUM(E1134:E1135)</f>
        <v>0</v>
      </c>
      <c r="F1133" s="224"/>
      <c r="G1133" s="224"/>
    </row>
    <row r="1134" s="109" customFormat="1" customHeight="1" spans="1:7">
      <c r="A1134" s="225">
        <v>2170401</v>
      </c>
      <c r="B1134" s="225" t="s">
        <v>923</v>
      </c>
      <c r="C1134" s="227">
        <v>0</v>
      </c>
      <c r="D1134" s="223"/>
      <c r="E1134" s="223"/>
      <c r="F1134" s="224"/>
      <c r="G1134" s="224"/>
    </row>
    <row r="1135" s="109" customFormat="1" customHeight="1" spans="1:7">
      <c r="A1135" s="225">
        <v>2170499</v>
      </c>
      <c r="B1135" s="225" t="s">
        <v>924</v>
      </c>
      <c r="C1135" s="227">
        <v>0</v>
      </c>
      <c r="D1135" s="223"/>
      <c r="E1135" s="223"/>
      <c r="F1135" s="224"/>
      <c r="G1135" s="224"/>
    </row>
    <row r="1136" s="109" customFormat="1" customHeight="1" spans="1:7">
      <c r="A1136" s="225">
        <v>21799</v>
      </c>
      <c r="B1136" s="226" t="s">
        <v>925</v>
      </c>
      <c r="C1136" s="227">
        <v>0</v>
      </c>
      <c r="D1136" s="223">
        <f>SUM(D1137:D1138)</f>
        <v>0</v>
      </c>
      <c r="E1136" s="223">
        <f>SUM(E1137:E1138)</f>
        <v>0</v>
      </c>
      <c r="F1136" s="224"/>
      <c r="G1136" s="224"/>
    </row>
    <row r="1137" s="109" customFormat="1" customHeight="1" spans="1:7">
      <c r="A1137" s="225">
        <v>2179902</v>
      </c>
      <c r="B1137" s="225" t="s">
        <v>926</v>
      </c>
      <c r="C1137" s="227">
        <v>0</v>
      </c>
      <c r="D1137" s="223"/>
      <c r="E1137" s="223"/>
      <c r="F1137" s="224"/>
      <c r="G1137" s="224"/>
    </row>
    <row r="1138" s="109" customFormat="1" customHeight="1" spans="1:7">
      <c r="A1138" s="225">
        <v>2179999</v>
      </c>
      <c r="B1138" s="225" t="s">
        <v>927</v>
      </c>
      <c r="C1138" s="227">
        <v>0</v>
      </c>
      <c r="D1138" s="223"/>
      <c r="E1138" s="223"/>
      <c r="F1138" s="224"/>
      <c r="G1138" s="224"/>
    </row>
    <row r="1139" s="109" customFormat="1" customHeight="1" spans="1:7">
      <c r="A1139" s="225">
        <v>219</v>
      </c>
      <c r="B1139" s="226" t="s">
        <v>928</v>
      </c>
      <c r="C1139" s="227">
        <v>0</v>
      </c>
      <c r="D1139" s="223">
        <f>SUM(D1140:D1148)</f>
        <v>0</v>
      </c>
      <c r="E1139" s="223">
        <f>SUM(E1140:E1148)</f>
        <v>0</v>
      </c>
      <c r="F1139" s="224"/>
      <c r="G1139" s="224"/>
    </row>
    <row r="1140" s="109" customFormat="1" customHeight="1" spans="1:7">
      <c r="A1140" s="225">
        <v>21901</v>
      </c>
      <c r="B1140" s="226" t="s">
        <v>929</v>
      </c>
      <c r="C1140" s="227">
        <v>0</v>
      </c>
      <c r="D1140" s="223"/>
      <c r="E1140" s="223"/>
      <c r="F1140" s="224"/>
      <c r="G1140" s="224"/>
    </row>
    <row r="1141" s="109" customFormat="1" customHeight="1" spans="1:7">
      <c r="A1141" s="225">
        <v>21902</v>
      </c>
      <c r="B1141" s="226" t="s">
        <v>930</v>
      </c>
      <c r="C1141" s="227">
        <v>0</v>
      </c>
      <c r="D1141" s="223"/>
      <c r="E1141" s="223"/>
      <c r="F1141" s="224"/>
      <c r="G1141" s="224"/>
    </row>
    <row r="1142" s="109" customFormat="1" customHeight="1" spans="1:7">
      <c r="A1142" s="225">
        <v>21903</v>
      </c>
      <c r="B1142" s="226" t="s">
        <v>931</v>
      </c>
      <c r="C1142" s="227">
        <v>0</v>
      </c>
      <c r="D1142" s="223"/>
      <c r="E1142" s="223"/>
      <c r="F1142" s="224"/>
      <c r="G1142" s="224"/>
    </row>
    <row r="1143" s="109" customFormat="1" customHeight="1" spans="1:7">
      <c r="A1143" s="225">
        <v>21904</v>
      </c>
      <c r="B1143" s="226" t="s">
        <v>932</v>
      </c>
      <c r="C1143" s="227">
        <v>0</v>
      </c>
      <c r="D1143" s="223"/>
      <c r="E1143" s="223"/>
      <c r="F1143" s="224"/>
      <c r="G1143" s="224"/>
    </row>
    <row r="1144" s="109" customFormat="1" customHeight="1" spans="1:7">
      <c r="A1144" s="225">
        <v>21905</v>
      </c>
      <c r="B1144" s="226" t="s">
        <v>933</v>
      </c>
      <c r="C1144" s="227">
        <v>0</v>
      </c>
      <c r="D1144" s="223"/>
      <c r="E1144" s="223"/>
      <c r="F1144" s="224"/>
      <c r="G1144" s="224"/>
    </row>
    <row r="1145" s="109" customFormat="1" customHeight="1" spans="1:7">
      <c r="A1145" s="225">
        <v>21906</v>
      </c>
      <c r="B1145" s="226" t="s">
        <v>714</v>
      </c>
      <c r="C1145" s="227">
        <v>0</v>
      </c>
      <c r="D1145" s="223"/>
      <c r="E1145" s="223"/>
      <c r="F1145" s="224"/>
      <c r="G1145" s="224"/>
    </row>
    <row r="1146" s="109" customFormat="1" customHeight="1" spans="1:7">
      <c r="A1146" s="225">
        <v>21907</v>
      </c>
      <c r="B1146" s="226" t="s">
        <v>934</v>
      </c>
      <c r="C1146" s="227">
        <v>0</v>
      </c>
      <c r="D1146" s="223"/>
      <c r="E1146" s="223"/>
      <c r="F1146" s="224"/>
      <c r="G1146" s="224"/>
    </row>
    <row r="1147" s="109" customFormat="1" customHeight="1" spans="1:7">
      <c r="A1147" s="225">
        <v>21908</v>
      </c>
      <c r="B1147" s="226" t="s">
        <v>935</v>
      </c>
      <c r="C1147" s="227">
        <v>0</v>
      </c>
      <c r="D1147" s="223"/>
      <c r="E1147" s="223"/>
      <c r="F1147" s="224"/>
      <c r="G1147" s="224"/>
    </row>
    <row r="1148" s="109" customFormat="1" customHeight="1" spans="1:7">
      <c r="A1148" s="225">
        <v>21999</v>
      </c>
      <c r="B1148" s="226" t="s">
        <v>936</v>
      </c>
      <c r="C1148" s="227">
        <v>0</v>
      </c>
      <c r="D1148" s="223"/>
      <c r="E1148" s="223"/>
      <c r="F1148" s="224"/>
      <c r="G1148" s="224"/>
    </row>
    <row r="1149" s="109" customFormat="1" customHeight="1" spans="1:7">
      <c r="A1149" s="225">
        <v>220</v>
      </c>
      <c r="B1149" s="226" t="s">
        <v>937</v>
      </c>
      <c r="C1149" s="227">
        <v>4177</v>
      </c>
      <c r="D1149" s="223">
        <f>SUM(D1150,D1177,D1192)</f>
        <v>4177</v>
      </c>
      <c r="E1149" s="223">
        <f>SUM(E1150,E1177,E1192)</f>
        <v>3689</v>
      </c>
      <c r="F1149" s="224">
        <v>0.883169739047163</v>
      </c>
      <c r="G1149" s="224">
        <v>-0.292074457877567</v>
      </c>
    </row>
    <row r="1150" s="109" customFormat="1" customHeight="1" spans="1:7">
      <c r="A1150" s="225">
        <v>22001</v>
      </c>
      <c r="B1150" s="226" t="s">
        <v>938</v>
      </c>
      <c r="C1150" s="227">
        <v>4105</v>
      </c>
      <c r="D1150" s="223">
        <f>SUM(D1151:D1176)</f>
        <v>4105</v>
      </c>
      <c r="E1150" s="223">
        <f>SUM(E1151:E1176)</f>
        <v>3583</v>
      </c>
      <c r="F1150" s="224">
        <v>0.872838002436054</v>
      </c>
      <c r="G1150" s="224">
        <v>-0.283543291341732</v>
      </c>
    </row>
    <row r="1151" s="109" customFormat="1" customHeight="1" spans="1:7">
      <c r="A1151" s="225">
        <v>2200101</v>
      </c>
      <c r="B1151" s="225" t="s">
        <v>82</v>
      </c>
      <c r="C1151" s="227">
        <v>978</v>
      </c>
      <c r="D1151" s="227">
        <v>978</v>
      </c>
      <c r="E1151" s="223">
        <v>722</v>
      </c>
      <c r="F1151" s="224">
        <v>0.738241308793456</v>
      </c>
      <c r="G1151" s="224">
        <v>-0.0755441741357235</v>
      </c>
    </row>
    <row r="1152" s="109" customFormat="1" customHeight="1" spans="1:7">
      <c r="A1152" s="225">
        <v>2200102</v>
      </c>
      <c r="B1152" s="225" t="s">
        <v>83</v>
      </c>
      <c r="C1152" s="227">
        <v>0</v>
      </c>
      <c r="D1152" s="227">
        <v>0</v>
      </c>
      <c r="E1152" s="223"/>
      <c r="F1152" s="224"/>
      <c r="G1152" s="224"/>
    </row>
    <row r="1153" s="109" customFormat="1" customHeight="1" spans="1:7">
      <c r="A1153" s="225">
        <v>2200103</v>
      </c>
      <c r="B1153" s="225" t="s">
        <v>84</v>
      </c>
      <c r="C1153" s="227">
        <v>0</v>
      </c>
      <c r="D1153" s="227">
        <v>0</v>
      </c>
      <c r="E1153" s="223"/>
      <c r="F1153" s="224"/>
      <c r="G1153" s="224"/>
    </row>
    <row r="1154" s="109" customFormat="1" customHeight="1" spans="1:7">
      <c r="A1154" s="225">
        <v>2200104</v>
      </c>
      <c r="B1154" s="225" t="s">
        <v>939</v>
      </c>
      <c r="C1154" s="227">
        <v>0</v>
      </c>
      <c r="D1154" s="227">
        <v>0</v>
      </c>
      <c r="E1154" s="223"/>
      <c r="F1154" s="224"/>
      <c r="G1154" s="224"/>
    </row>
    <row r="1155" s="109" customFormat="1" customHeight="1" spans="1:7">
      <c r="A1155" s="225">
        <v>2200106</v>
      </c>
      <c r="B1155" s="225" t="s">
        <v>940</v>
      </c>
      <c r="C1155" s="227">
        <v>1000</v>
      </c>
      <c r="D1155" s="227">
        <v>1000</v>
      </c>
      <c r="E1155" s="223">
        <v>104</v>
      </c>
      <c r="F1155" s="224">
        <v>0.104</v>
      </c>
      <c r="G1155" s="224">
        <v>0.575757575757576</v>
      </c>
    </row>
    <row r="1156" s="109" customFormat="1" customHeight="1" spans="1:7">
      <c r="A1156" s="225">
        <v>2200107</v>
      </c>
      <c r="B1156" s="225" t="s">
        <v>941</v>
      </c>
      <c r="C1156" s="227">
        <v>0</v>
      </c>
      <c r="D1156" s="227">
        <v>0</v>
      </c>
      <c r="E1156" s="223"/>
      <c r="F1156" s="224"/>
      <c r="G1156" s="224"/>
    </row>
    <row r="1157" s="109" customFormat="1" customHeight="1" spans="1:7">
      <c r="A1157" s="225">
        <v>2200108</v>
      </c>
      <c r="B1157" s="225" t="s">
        <v>942</v>
      </c>
      <c r="C1157" s="227">
        <v>0</v>
      </c>
      <c r="D1157" s="227">
        <v>0</v>
      </c>
      <c r="E1157" s="223"/>
      <c r="F1157" s="224"/>
      <c r="G1157" s="224"/>
    </row>
    <row r="1158" s="109" customFormat="1" customHeight="1" spans="1:7">
      <c r="A1158" s="225">
        <v>2200109</v>
      </c>
      <c r="B1158" s="225" t="s">
        <v>943</v>
      </c>
      <c r="C1158" s="227">
        <v>0</v>
      </c>
      <c r="D1158" s="227">
        <v>0</v>
      </c>
      <c r="E1158" s="223"/>
      <c r="F1158" s="224"/>
      <c r="G1158" s="224"/>
    </row>
    <row r="1159" s="109" customFormat="1" customHeight="1" spans="1:7">
      <c r="A1159" s="225">
        <v>2200112</v>
      </c>
      <c r="B1159" s="225" t="s">
        <v>944</v>
      </c>
      <c r="C1159" s="227">
        <v>0</v>
      </c>
      <c r="D1159" s="227">
        <v>0</v>
      </c>
      <c r="E1159" s="223">
        <v>33</v>
      </c>
      <c r="F1159" s="224"/>
      <c r="G1159" s="224">
        <v>-0.0571428571428572</v>
      </c>
    </row>
    <row r="1160" s="109" customFormat="1" customHeight="1" spans="1:7">
      <c r="A1160" s="225">
        <v>2200113</v>
      </c>
      <c r="B1160" s="225" t="s">
        <v>945</v>
      </c>
      <c r="C1160" s="227">
        <v>0</v>
      </c>
      <c r="D1160" s="227">
        <v>0</v>
      </c>
      <c r="E1160" s="223"/>
      <c r="F1160" s="224"/>
      <c r="G1160" s="224"/>
    </row>
    <row r="1161" s="109" customFormat="1" customHeight="1" spans="1:7">
      <c r="A1161" s="225">
        <v>2200114</v>
      </c>
      <c r="B1161" s="225" t="s">
        <v>946</v>
      </c>
      <c r="C1161" s="227">
        <v>0</v>
      </c>
      <c r="D1161" s="227">
        <v>0</v>
      </c>
      <c r="E1161" s="223"/>
      <c r="F1161" s="224"/>
      <c r="G1161" s="224"/>
    </row>
    <row r="1162" s="109" customFormat="1" customHeight="1" spans="1:7">
      <c r="A1162" s="225">
        <v>2200115</v>
      </c>
      <c r="B1162" s="225" t="s">
        <v>947</v>
      </c>
      <c r="C1162" s="227">
        <v>0</v>
      </c>
      <c r="D1162" s="227">
        <v>0</v>
      </c>
      <c r="E1162" s="223"/>
      <c r="F1162" s="224"/>
      <c r="G1162" s="224"/>
    </row>
    <row r="1163" s="109" customFormat="1" customHeight="1" spans="1:7">
      <c r="A1163" s="225">
        <v>2200116</v>
      </c>
      <c r="B1163" s="225" t="s">
        <v>948</v>
      </c>
      <c r="C1163" s="227">
        <v>0</v>
      </c>
      <c r="D1163" s="227">
        <v>0</v>
      </c>
      <c r="E1163" s="223"/>
      <c r="F1163" s="224"/>
      <c r="G1163" s="224"/>
    </row>
    <row r="1164" s="109" customFormat="1" customHeight="1" spans="1:7">
      <c r="A1164" s="225">
        <v>2200119</v>
      </c>
      <c r="B1164" s="225" t="s">
        <v>949</v>
      </c>
      <c r="C1164" s="227">
        <v>0</v>
      </c>
      <c r="D1164" s="227">
        <v>0</v>
      </c>
      <c r="E1164" s="223"/>
      <c r="F1164" s="224"/>
      <c r="G1164" s="224"/>
    </row>
    <row r="1165" s="109" customFormat="1" customHeight="1" spans="1:7">
      <c r="A1165" s="225">
        <v>2200120</v>
      </c>
      <c r="B1165" s="225" t="s">
        <v>950</v>
      </c>
      <c r="C1165" s="227">
        <v>0</v>
      </c>
      <c r="D1165" s="227">
        <v>0</v>
      </c>
      <c r="E1165" s="223"/>
      <c r="F1165" s="224"/>
      <c r="G1165" s="224"/>
    </row>
    <row r="1166" s="109" customFormat="1" customHeight="1" spans="1:7">
      <c r="A1166" s="225">
        <v>2200121</v>
      </c>
      <c r="B1166" s="225" t="s">
        <v>951</v>
      </c>
      <c r="C1166" s="227">
        <v>0</v>
      </c>
      <c r="D1166" s="227">
        <v>0</v>
      </c>
      <c r="E1166" s="223"/>
      <c r="F1166" s="224"/>
      <c r="G1166" s="224"/>
    </row>
    <row r="1167" s="109" customFormat="1" customHeight="1" spans="1:7">
      <c r="A1167" s="225">
        <v>2200122</v>
      </c>
      <c r="B1167" s="225" t="s">
        <v>952</v>
      </c>
      <c r="C1167" s="227">
        <v>0</v>
      </c>
      <c r="D1167" s="227">
        <v>0</v>
      </c>
      <c r="E1167" s="223"/>
      <c r="F1167" s="224"/>
      <c r="G1167" s="224"/>
    </row>
    <row r="1168" s="109" customFormat="1" customHeight="1" spans="1:7">
      <c r="A1168" s="225">
        <v>2200123</v>
      </c>
      <c r="B1168" s="225" t="s">
        <v>953</v>
      </c>
      <c r="C1168" s="227">
        <v>0</v>
      </c>
      <c r="D1168" s="227">
        <v>0</v>
      </c>
      <c r="E1168" s="223"/>
      <c r="F1168" s="224"/>
      <c r="G1168" s="224"/>
    </row>
    <row r="1169" s="109" customFormat="1" customHeight="1" spans="1:7">
      <c r="A1169" s="225">
        <v>2200124</v>
      </c>
      <c r="B1169" s="225" t="s">
        <v>954</v>
      </c>
      <c r="C1169" s="227">
        <v>0</v>
      </c>
      <c r="D1169" s="227">
        <v>0</v>
      </c>
      <c r="E1169" s="223"/>
      <c r="F1169" s="224"/>
      <c r="G1169" s="224"/>
    </row>
    <row r="1170" s="109" customFormat="1" customHeight="1" spans="1:7">
      <c r="A1170" s="225">
        <v>2200125</v>
      </c>
      <c r="B1170" s="225" t="s">
        <v>955</v>
      </c>
      <c r="C1170" s="227">
        <v>0</v>
      </c>
      <c r="D1170" s="227">
        <v>0</v>
      </c>
      <c r="E1170" s="223"/>
      <c r="F1170" s="224"/>
      <c r="G1170" s="224"/>
    </row>
    <row r="1171" s="109" customFormat="1" customHeight="1" spans="1:7">
      <c r="A1171" s="225">
        <v>2200126</v>
      </c>
      <c r="B1171" s="225" t="s">
        <v>956</v>
      </c>
      <c r="C1171" s="227">
        <v>0</v>
      </c>
      <c r="D1171" s="227">
        <v>0</v>
      </c>
      <c r="E1171" s="223"/>
      <c r="F1171" s="224"/>
      <c r="G1171" s="224"/>
    </row>
    <row r="1172" s="109" customFormat="1" customHeight="1" spans="1:7">
      <c r="A1172" s="225">
        <v>2200127</v>
      </c>
      <c r="B1172" s="225" t="s">
        <v>957</v>
      </c>
      <c r="C1172" s="227">
        <v>0</v>
      </c>
      <c r="D1172" s="227">
        <v>0</v>
      </c>
      <c r="E1172" s="223"/>
      <c r="F1172" s="224"/>
      <c r="G1172" s="224"/>
    </row>
    <row r="1173" s="109" customFormat="1" customHeight="1" spans="1:7">
      <c r="A1173" s="225">
        <v>2200128</v>
      </c>
      <c r="B1173" s="225" t="s">
        <v>958</v>
      </c>
      <c r="C1173" s="227">
        <v>0</v>
      </c>
      <c r="D1173" s="227">
        <v>0</v>
      </c>
      <c r="E1173" s="223"/>
      <c r="F1173" s="224"/>
      <c r="G1173" s="224"/>
    </row>
    <row r="1174" s="109" customFormat="1" customHeight="1" spans="1:7">
      <c r="A1174" s="225">
        <v>2200129</v>
      </c>
      <c r="B1174" s="225" t="s">
        <v>959</v>
      </c>
      <c r="C1174" s="227">
        <v>0</v>
      </c>
      <c r="D1174" s="227">
        <v>0</v>
      </c>
      <c r="E1174" s="223"/>
      <c r="F1174" s="224"/>
      <c r="G1174" s="224"/>
    </row>
    <row r="1175" s="109" customFormat="1" customHeight="1" spans="1:7">
      <c r="A1175" s="225">
        <v>2200150</v>
      </c>
      <c r="B1175" s="225" t="s">
        <v>91</v>
      </c>
      <c r="C1175" s="227">
        <v>1034</v>
      </c>
      <c r="D1175" s="227">
        <v>1034</v>
      </c>
      <c r="E1175" s="223">
        <v>1225</v>
      </c>
      <c r="F1175" s="224">
        <v>1.18471953578337</v>
      </c>
      <c r="G1175" s="224">
        <v>0.168893129770992</v>
      </c>
    </row>
    <row r="1176" s="109" customFormat="1" customHeight="1" spans="1:7">
      <c r="A1176" s="225">
        <v>2200199</v>
      </c>
      <c r="B1176" s="225" t="s">
        <v>960</v>
      </c>
      <c r="C1176" s="227">
        <v>1093</v>
      </c>
      <c r="D1176" s="227">
        <v>1093</v>
      </c>
      <c r="E1176" s="223">
        <v>1499</v>
      </c>
      <c r="F1176" s="224">
        <v>1.37145471180238</v>
      </c>
      <c r="G1176" s="224">
        <v>-0.511885379355259</v>
      </c>
    </row>
    <row r="1177" s="109" customFormat="1" customHeight="1" spans="1:7">
      <c r="A1177" s="225">
        <v>22005</v>
      </c>
      <c r="B1177" s="226" t="s">
        <v>961</v>
      </c>
      <c r="C1177" s="227">
        <v>72</v>
      </c>
      <c r="D1177" s="223">
        <f>SUM(D1178:D1191)</f>
        <v>72</v>
      </c>
      <c r="E1177" s="223">
        <f>SUM(E1178:E1191)</f>
        <v>106</v>
      </c>
      <c r="F1177" s="224">
        <v>1.47222222222222</v>
      </c>
      <c r="G1177" s="224">
        <v>-0.226277372262774</v>
      </c>
    </row>
    <row r="1178" s="109" customFormat="1" customHeight="1" spans="1:7">
      <c r="A1178" s="225">
        <v>2200501</v>
      </c>
      <c r="B1178" s="225" t="s">
        <v>82</v>
      </c>
      <c r="C1178" s="227">
        <v>0</v>
      </c>
      <c r="D1178" s="227">
        <v>0</v>
      </c>
      <c r="E1178" s="223"/>
      <c r="F1178" s="224"/>
      <c r="G1178" s="224">
        <v>-1</v>
      </c>
    </row>
    <row r="1179" s="109" customFormat="1" customHeight="1" spans="1:7">
      <c r="A1179" s="225">
        <v>2200502</v>
      </c>
      <c r="B1179" s="225" t="s">
        <v>83</v>
      </c>
      <c r="C1179" s="227">
        <v>0</v>
      </c>
      <c r="D1179" s="227">
        <v>0</v>
      </c>
      <c r="E1179" s="223"/>
      <c r="F1179" s="224"/>
      <c r="G1179" s="224"/>
    </row>
    <row r="1180" s="109" customFormat="1" customHeight="1" spans="1:7">
      <c r="A1180" s="225">
        <v>2200503</v>
      </c>
      <c r="B1180" s="225" t="s">
        <v>84</v>
      </c>
      <c r="C1180" s="227">
        <v>0</v>
      </c>
      <c r="D1180" s="227">
        <v>0</v>
      </c>
      <c r="E1180" s="223"/>
      <c r="F1180" s="224"/>
      <c r="G1180" s="224"/>
    </row>
    <row r="1181" s="109" customFormat="1" customHeight="1" spans="1:7">
      <c r="A1181" s="225">
        <v>2200504</v>
      </c>
      <c r="B1181" s="225" t="s">
        <v>962</v>
      </c>
      <c r="C1181" s="227">
        <v>72</v>
      </c>
      <c r="D1181" s="227">
        <v>72</v>
      </c>
      <c r="E1181" s="223">
        <v>106</v>
      </c>
      <c r="F1181" s="224">
        <v>1.47222222222222</v>
      </c>
      <c r="G1181" s="224">
        <v>0.232558139534884</v>
      </c>
    </row>
    <row r="1182" s="109" customFormat="1" customHeight="1" spans="1:7">
      <c r="A1182" s="225">
        <v>2200506</v>
      </c>
      <c r="B1182" s="225" t="s">
        <v>963</v>
      </c>
      <c r="C1182" s="227">
        <v>0</v>
      </c>
      <c r="D1182" s="227">
        <v>0</v>
      </c>
      <c r="E1182" s="223"/>
      <c r="F1182" s="224"/>
      <c r="G1182" s="224"/>
    </row>
    <row r="1183" s="109" customFormat="1" customHeight="1" spans="1:7">
      <c r="A1183" s="225">
        <v>2200507</v>
      </c>
      <c r="B1183" s="225" t="s">
        <v>964</v>
      </c>
      <c r="C1183" s="227">
        <v>0</v>
      </c>
      <c r="D1183" s="227">
        <v>0</v>
      </c>
      <c r="E1183" s="223"/>
      <c r="F1183" s="224"/>
      <c r="G1183" s="224"/>
    </row>
    <row r="1184" s="109" customFormat="1" customHeight="1" spans="1:7">
      <c r="A1184" s="225">
        <v>2200508</v>
      </c>
      <c r="B1184" s="225" t="s">
        <v>965</v>
      </c>
      <c r="C1184" s="227">
        <v>0</v>
      </c>
      <c r="D1184" s="227">
        <v>0</v>
      </c>
      <c r="E1184" s="223"/>
      <c r="F1184" s="224"/>
      <c r="G1184" s="224"/>
    </row>
    <row r="1185" s="109" customFormat="1" customHeight="1" spans="1:7">
      <c r="A1185" s="225">
        <v>2200509</v>
      </c>
      <c r="B1185" s="225" t="s">
        <v>966</v>
      </c>
      <c r="C1185" s="227">
        <v>0</v>
      </c>
      <c r="D1185" s="227">
        <v>0</v>
      </c>
      <c r="E1185" s="223"/>
      <c r="F1185" s="224"/>
      <c r="G1185" s="224"/>
    </row>
    <row r="1186" s="109" customFormat="1" customHeight="1" spans="1:7">
      <c r="A1186" s="225">
        <v>2200510</v>
      </c>
      <c r="B1186" s="225" t="s">
        <v>967</v>
      </c>
      <c r="C1186" s="227">
        <v>0</v>
      </c>
      <c r="D1186" s="227">
        <v>0</v>
      </c>
      <c r="E1186" s="223"/>
      <c r="F1186" s="224"/>
      <c r="G1186" s="224"/>
    </row>
    <row r="1187" s="109" customFormat="1" customHeight="1" spans="1:7">
      <c r="A1187" s="225">
        <v>2200511</v>
      </c>
      <c r="B1187" s="225" t="s">
        <v>968</v>
      </c>
      <c r="C1187" s="227">
        <v>0</v>
      </c>
      <c r="D1187" s="227">
        <v>0</v>
      </c>
      <c r="E1187" s="223"/>
      <c r="F1187" s="224"/>
      <c r="G1187" s="224"/>
    </row>
    <row r="1188" s="109" customFormat="1" customHeight="1" spans="1:7">
      <c r="A1188" s="225">
        <v>2200512</v>
      </c>
      <c r="B1188" s="225" t="s">
        <v>969</v>
      </c>
      <c r="C1188" s="227">
        <v>0</v>
      </c>
      <c r="D1188" s="227">
        <v>0</v>
      </c>
      <c r="E1188" s="223"/>
      <c r="F1188" s="224"/>
      <c r="G1188" s="224"/>
    </row>
    <row r="1189" s="109" customFormat="1" customHeight="1" spans="1:7">
      <c r="A1189" s="225">
        <v>2200513</v>
      </c>
      <c r="B1189" s="225" t="s">
        <v>970</v>
      </c>
      <c r="C1189" s="227">
        <v>0</v>
      </c>
      <c r="D1189" s="227">
        <v>0</v>
      </c>
      <c r="E1189" s="223"/>
      <c r="F1189" s="224"/>
      <c r="G1189" s="224"/>
    </row>
    <row r="1190" s="109" customFormat="1" customHeight="1" spans="1:7">
      <c r="A1190" s="225">
        <v>2200514</v>
      </c>
      <c r="B1190" s="225" t="s">
        <v>971</v>
      </c>
      <c r="C1190" s="227">
        <v>0</v>
      </c>
      <c r="D1190" s="227">
        <v>0</v>
      </c>
      <c r="E1190" s="223"/>
      <c r="F1190" s="224"/>
      <c r="G1190" s="224"/>
    </row>
    <row r="1191" s="109" customFormat="1" customHeight="1" spans="1:7">
      <c r="A1191" s="225">
        <v>2200599</v>
      </c>
      <c r="B1191" s="225" t="s">
        <v>972</v>
      </c>
      <c r="C1191" s="227">
        <v>0</v>
      </c>
      <c r="D1191" s="227">
        <v>0</v>
      </c>
      <c r="E1191" s="223"/>
      <c r="F1191" s="224"/>
      <c r="G1191" s="224"/>
    </row>
    <row r="1192" s="109" customFormat="1" customHeight="1" spans="1:7">
      <c r="A1192" s="225">
        <v>22099</v>
      </c>
      <c r="B1192" s="226" t="s">
        <v>973</v>
      </c>
      <c r="C1192" s="227">
        <v>0</v>
      </c>
      <c r="D1192" s="223">
        <f>D1193</f>
        <v>0</v>
      </c>
      <c r="E1192" s="223">
        <f>E1193</f>
        <v>0</v>
      </c>
      <c r="F1192" s="224"/>
      <c r="G1192" s="224">
        <v>-1</v>
      </c>
    </row>
    <row r="1193" s="109" customFormat="1" customHeight="1" spans="1:7">
      <c r="A1193" s="225">
        <v>2209999</v>
      </c>
      <c r="B1193" s="225" t="s">
        <v>974</v>
      </c>
      <c r="C1193" s="227">
        <v>0</v>
      </c>
      <c r="D1193" s="223"/>
      <c r="E1193" s="223"/>
      <c r="F1193" s="224"/>
      <c r="G1193" s="224">
        <v>-1</v>
      </c>
    </row>
    <row r="1194" s="109" customFormat="1" customHeight="1" spans="1:7">
      <c r="A1194" s="225">
        <v>221</v>
      </c>
      <c r="B1194" s="226" t="s">
        <v>975</v>
      </c>
      <c r="C1194" s="227">
        <v>6554</v>
      </c>
      <c r="D1194" s="223">
        <f>SUM(D1195,D1207,D1211)</f>
        <v>6554</v>
      </c>
      <c r="E1194" s="223">
        <f>SUM(E1195,E1207,E1211)</f>
        <v>6867</v>
      </c>
      <c r="F1194" s="224">
        <v>1.04775709490388</v>
      </c>
      <c r="G1194" s="224">
        <v>-0.229465888689408</v>
      </c>
    </row>
    <row r="1195" s="109" customFormat="1" customHeight="1" spans="1:7">
      <c r="A1195" s="225">
        <v>22101</v>
      </c>
      <c r="B1195" s="226" t="s">
        <v>976</v>
      </c>
      <c r="C1195" s="227">
        <v>6324</v>
      </c>
      <c r="D1195" s="223">
        <f>SUM(D1196:D1206)</f>
        <v>6324</v>
      </c>
      <c r="E1195" s="223">
        <f>SUM(E1196:E1206)</f>
        <v>6120</v>
      </c>
      <c r="F1195" s="224">
        <v>0.967741935483871</v>
      </c>
      <c r="G1195" s="224">
        <v>-0.229704216488357</v>
      </c>
    </row>
    <row r="1196" s="109" customFormat="1" customHeight="1" spans="1:7">
      <c r="A1196" s="225">
        <v>2210101</v>
      </c>
      <c r="B1196" s="225" t="s">
        <v>977</v>
      </c>
      <c r="C1196" s="227">
        <v>0</v>
      </c>
      <c r="D1196" s="227">
        <v>0</v>
      </c>
      <c r="E1196" s="223"/>
      <c r="F1196" s="224"/>
      <c r="G1196" s="224"/>
    </row>
    <row r="1197" s="109" customFormat="1" customHeight="1" spans="1:7">
      <c r="A1197" s="225">
        <v>2210102</v>
      </c>
      <c r="B1197" s="225" t="s">
        <v>978</v>
      </c>
      <c r="C1197" s="227">
        <v>0</v>
      </c>
      <c r="D1197" s="227">
        <v>0</v>
      </c>
      <c r="E1197" s="223"/>
      <c r="F1197" s="224"/>
      <c r="G1197" s="224"/>
    </row>
    <row r="1198" s="109" customFormat="1" customHeight="1" spans="1:7">
      <c r="A1198" s="225">
        <v>2210103</v>
      </c>
      <c r="B1198" s="225" t="s">
        <v>979</v>
      </c>
      <c r="C1198" s="227">
        <v>266</v>
      </c>
      <c r="D1198" s="227">
        <v>266</v>
      </c>
      <c r="E1198" s="223">
        <v>653</v>
      </c>
      <c r="F1198" s="224">
        <v>2.45488721804511</v>
      </c>
      <c r="G1198" s="224">
        <v>0.0203125</v>
      </c>
    </row>
    <row r="1199" s="109" customFormat="1" customHeight="1" spans="1:7">
      <c r="A1199" s="225">
        <v>2210104</v>
      </c>
      <c r="B1199" s="225" t="s">
        <v>980</v>
      </c>
      <c r="C1199" s="227">
        <v>0</v>
      </c>
      <c r="D1199" s="227">
        <v>0</v>
      </c>
      <c r="E1199" s="223"/>
      <c r="F1199" s="224"/>
      <c r="G1199" s="224"/>
    </row>
    <row r="1200" s="109" customFormat="1" customHeight="1" spans="1:7">
      <c r="A1200" s="225">
        <v>2210105</v>
      </c>
      <c r="B1200" s="225" t="s">
        <v>981</v>
      </c>
      <c r="C1200" s="227">
        <v>209</v>
      </c>
      <c r="D1200" s="227">
        <v>209</v>
      </c>
      <c r="E1200" s="223">
        <v>288</v>
      </c>
      <c r="F1200" s="224">
        <v>1.37799043062201</v>
      </c>
      <c r="G1200" s="224">
        <v>-0.210958904109589</v>
      </c>
    </row>
    <row r="1201" s="109" customFormat="1" customHeight="1" spans="1:7">
      <c r="A1201" s="225">
        <v>2210106</v>
      </c>
      <c r="B1201" s="225" t="s">
        <v>982</v>
      </c>
      <c r="C1201" s="227">
        <v>0</v>
      </c>
      <c r="D1201" s="227">
        <v>0</v>
      </c>
      <c r="E1201" s="223"/>
      <c r="F1201" s="224"/>
      <c r="G1201" s="224"/>
    </row>
    <row r="1202" s="109" customFormat="1" customHeight="1" spans="1:7">
      <c r="A1202" s="225">
        <v>2210107</v>
      </c>
      <c r="B1202" s="225" t="s">
        <v>983</v>
      </c>
      <c r="C1202" s="227">
        <v>0</v>
      </c>
      <c r="D1202" s="227">
        <v>0</v>
      </c>
      <c r="E1202" s="223"/>
      <c r="F1202" s="224"/>
      <c r="G1202" s="224"/>
    </row>
    <row r="1203" s="109" customFormat="1" customHeight="1" spans="1:7">
      <c r="A1203" s="225">
        <v>2210108</v>
      </c>
      <c r="B1203" s="225" t="s">
        <v>984</v>
      </c>
      <c r="C1203" s="227">
        <v>2871</v>
      </c>
      <c r="D1203" s="227">
        <v>2871</v>
      </c>
      <c r="E1203" s="223">
        <v>2283</v>
      </c>
      <c r="F1203" s="224">
        <v>0.795193312434692</v>
      </c>
      <c r="G1203" s="224">
        <v>-0.3077622801698</v>
      </c>
    </row>
    <row r="1204" s="109" customFormat="1" customHeight="1" spans="1:7">
      <c r="A1204" s="225">
        <v>2210109</v>
      </c>
      <c r="B1204" s="225" t="s">
        <v>985</v>
      </c>
      <c r="C1204" s="227">
        <v>0</v>
      </c>
      <c r="D1204" s="227">
        <v>0</v>
      </c>
      <c r="E1204" s="223"/>
      <c r="F1204" s="224"/>
      <c r="G1204" s="224"/>
    </row>
    <row r="1205" s="109" customFormat="1" customHeight="1" spans="1:7">
      <c r="A1205" s="225">
        <v>2210110</v>
      </c>
      <c r="B1205" s="225" t="s">
        <v>986</v>
      </c>
      <c r="C1205" s="227">
        <v>1508</v>
      </c>
      <c r="D1205" s="227">
        <v>1508</v>
      </c>
      <c r="E1205" s="223">
        <v>751</v>
      </c>
      <c r="F1205" s="224">
        <v>0.498010610079576</v>
      </c>
      <c r="G1205" s="224">
        <v>-0.506245890861275</v>
      </c>
    </row>
    <row r="1206" s="109" customFormat="1" customHeight="1" spans="1:7">
      <c r="A1206" s="225">
        <v>2210199</v>
      </c>
      <c r="B1206" s="225" t="s">
        <v>987</v>
      </c>
      <c r="C1206" s="227">
        <v>1470</v>
      </c>
      <c r="D1206" s="227">
        <v>1470</v>
      </c>
      <c r="E1206" s="223">
        <v>2145</v>
      </c>
      <c r="F1206" s="224">
        <v>1.45918367346939</v>
      </c>
      <c r="G1206" s="224">
        <v>0.0113154172560113</v>
      </c>
    </row>
    <row r="1207" s="109" customFormat="1" customHeight="1" spans="1:7">
      <c r="A1207" s="225">
        <v>22102</v>
      </c>
      <c r="B1207" s="226" t="s">
        <v>988</v>
      </c>
      <c r="C1207" s="227">
        <v>230</v>
      </c>
      <c r="D1207" s="223">
        <f>SUM(D1208:D1210)</f>
        <v>230</v>
      </c>
      <c r="E1207" s="223">
        <f>SUM(E1208:E1210)</f>
        <v>747</v>
      </c>
      <c r="F1207" s="224">
        <v>3.24782608695652</v>
      </c>
      <c r="G1207" s="224">
        <v>-0.170921198668146</v>
      </c>
    </row>
    <row r="1208" s="109" customFormat="1" customHeight="1" spans="1:7">
      <c r="A1208" s="225">
        <v>2210201</v>
      </c>
      <c r="B1208" s="225" t="s">
        <v>989</v>
      </c>
      <c r="C1208" s="227">
        <v>0</v>
      </c>
      <c r="D1208" s="227">
        <v>0</v>
      </c>
      <c r="E1208" s="223"/>
      <c r="F1208" s="224"/>
      <c r="G1208" s="224"/>
    </row>
    <row r="1209" s="109" customFormat="1" customHeight="1" spans="1:7">
      <c r="A1209" s="225">
        <v>2210202</v>
      </c>
      <c r="B1209" s="225" t="s">
        <v>990</v>
      </c>
      <c r="C1209" s="227">
        <v>0</v>
      </c>
      <c r="D1209" s="227">
        <v>0</v>
      </c>
      <c r="E1209" s="223"/>
      <c r="F1209" s="224"/>
      <c r="G1209" s="224"/>
    </row>
    <row r="1210" s="109" customFormat="1" customHeight="1" spans="1:7">
      <c r="A1210" s="225">
        <v>2210203</v>
      </c>
      <c r="B1210" s="225" t="s">
        <v>991</v>
      </c>
      <c r="C1210" s="227">
        <v>230</v>
      </c>
      <c r="D1210" s="227">
        <v>230</v>
      </c>
      <c r="E1210" s="223">
        <v>747</v>
      </c>
      <c r="F1210" s="224">
        <v>3.24782608695652</v>
      </c>
      <c r="G1210" s="224">
        <v>-0.170921198668146</v>
      </c>
    </row>
    <row r="1211" s="109" customFormat="1" customHeight="1" spans="1:7">
      <c r="A1211" s="225">
        <v>22103</v>
      </c>
      <c r="B1211" s="226" t="s">
        <v>992</v>
      </c>
      <c r="C1211" s="227">
        <v>0</v>
      </c>
      <c r="D1211" s="223">
        <f>SUM(D1212:D1214)</f>
        <v>0</v>
      </c>
      <c r="E1211" s="223">
        <f>SUM(E1212:E1214)</f>
        <v>0</v>
      </c>
      <c r="F1211" s="224"/>
      <c r="G1211" s="224">
        <v>-1</v>
      </c>
    </row>
    <row r="1212" s="109" customFormat="1" customHeight="1" spans="1:7">
      <c r="A1212" s="225">
        <v>2210301</v>
      </c>
      <c r="B1212" s="225" t="s">
        <v>993</v>
      </c>
      <c r="C1212" s="227">
        <v>0</v>
      </c>
      <c r="D1212" s="223"/>
      <c r="E1212" s="223"/>
      <c r="F1212" s="224"/>
      <c r="G1212" s="224"/>
    </row>
    <row r="1213" s="109" customFormat="1" customHeight="1" spans="1:7">
      <c r="A1213" s="225">
        <v>2210302</v>
      </c>
      <c r="B1213" s="225" t="s">
        <v>994</v>
      </c>
      <c r="C1213" s="227">
        <v>0</v>
      </c>
      <c r="D1213" s="223"/>
      <c r="E1213" s="223"/>
      <c r="F1213" s="224"/>
      <c r="G1213" s="224"/>
    </row>
    <row r="1214" s="109" customFormat="1" customHeight="1" spans="1:7">
      <c r="A1214" s="225">
        <v>2210399</v>
      </c>
      <c r="B1214" s="225" t="s">
        <v>995</v>
      </c>
      <c r="C1214" s="227">
        <v>0</v>
      </c>
      <c r="D1214" s="223"/>
      <c r="E1214" s="223"/>
      <c r="F1214" s="224"/>
      <c r="G1214" s="224">
        <v>-1</v>
      </c>
    </row>
    <row r="1215" s="109" customFormat="1" customHeight="1" spans="1:7">
      <c r="A1215" s="225">
        <v>222</v>
      </c>
      <c r="B1215" s="226" t="s">
        <v>996</v>
      </c>
      <c r="C1215" s="227">
        <v>7671</v>
      </c>
      <c r="D1215" s="223">
        <f>SUM(D1216,D1234,D1241,D1247)</f>
        <v>7671</v>
      </c>
      <c r="E1215" s="223">
        <f>SUM(E1216,E1234,E1241,E1247)</f>
        <v>5305</v>
      </c>
      <c r="F1215" s="224">
        <v>0.691565636813975</v>
      </c>
      <c r="G1215" s="224">
        <v>-0.0749782040104621</v>
      </c>
    </row>
    <row r="1216" s="109" customFormat="1" customHeight="1" spans="1:7">
      <c r="A1216" s="225">
        <v>22201</v>
      </c>
      <c r="B1216" s="226" t="s">
        <v>997</v>
      </c>
      <c r="C1216" s="227">
        <v>7393</v>
      </c>
      <c r="D1216" s="223">
        <f>SUM(D1217:D1233)</f>
        <v>7393</v>
      </c>
      <c r="E1216" s="223">
        <f>SUM(E1217:E1233)</f>
        <v>5227</v>
      </c>
      <c r="F1216" s="224">
        <v>0.707020154199919</v>
      </c>
      <c r="G1216" s="224">
        <v>-0.042147700201576</v>
      </c>
    </row>
    <row r="1217" s="109" customFormat="1" customHeight="1" spans="1:7">
      <c r="A1217" s="225">
        <v>2220101</v>
      </c>
      <c r="B1217" s="225" t="s">
        <v>82</v>
      </c>
      <c r="C1217" s="227">
        <v>0</v>
      </c>
      <c r="D1217" s="227">
        <v>0</v>
      </c>
      <c r="E1217" s="223"/>
      <c r="F1217" s="224"/>
      <c r="G1217" s="224"/>
    </row>
    <row r="1218" s="109" customFormat="1" customHeight="1" spans="1:7">
      <c r="A1218" s="225">
        <v>2220102</v>
      </c>
      <c r="B1218" s="225" t="s">
        <v>83</v>
      </c>
      <c r="C1218" s="227">
        <v>0</v>
      </c>
      <c r="D1218" s="227">
        <v>0</v>
      </c>
      <c r="E1218" s="223"/>
      <c r="F1218" s="224"/>
      <c r="G1218" s="224"/>
    </row>
    <row r="1219" s="109" customFormat="1" customHeight="1" spans="1:7">
      <c r="A1219" s="225">
        <v>2220103</v>
      </c>
      <c r="B1219" s="225" t="s">
        <v>84</v>
      </c>
      <c r="C1219" s="227">
        <v>0</v>
      </c>
      <c r="D1219" s="227">
        <v>0</v>
      </c>
      <c r="E1219" s="223"/>
      <c r="F1219" s="224"/>
      <c r="G1219" s="224"/>
    </row>
    <row r="1220" s="109" customFormat="1" customHeight="1" spans="1:7">
      <c r="A1220" s="225">
        <v>2220104</v>
      </c>
      <c r="B1220" s="225" t="s">
        <v>998</v>
      </c>
      <c r="C1220" s="227">
        <v>0</v>
      </c>
      <c r="D1220" s="227">
        <v>0</v>
      </c>
      <c r="E1220" s="223"/>
      <c r="F1220" s="224"/>
      <c r="G1220" s="224"/>
    </row>
    <row r="1221" s="109" customFormat="1" customHeight="1" spans="1:7">
      <c r="A1221" s="225">
        <v>2220105</v>
      </c>
      <c r="B1221" s="225" t="s">
        <v>999</v>
      </c>
      <c r="C1221" s="227">
        <v>0</v>
      </c>
      <c r="D1221" s="227">
        <v>0</v>
      </c>
      <c r="E1221" s="223"/>
      <c r="F1221" s="224"/>
      <c r="G1221" s="224"/>
    </row>
    <row r="1222" s="109" customFormat="1" customHeight="1" spans="1:7">
      <c r="A1222" s="225">
        <v>2220106</v>
      </c>
      <c r="B1222" s="225" t="s">
        <v>1000</v>
      </c>
      <c r="C1222" s="227">
        <v>0</v>
      </c>
      <c r="D1222" s="227">
        <v>0</v>
      </c>
      <c r="E1222" s="223"/>
      <c r="F1222" s="224"/>
      <c r="G1222" s="224"/>
    </row>
    <row r="1223" s="109" customFormat="1" customHeight="1" spans="1:7">
      <c r="A1223" s="225">
        <v>2220107</v>
      </c>
      <c r="B1223" s="225" t="s">
        <v>1001</v>
      </c>
      <c r="C1223" s="227">
        <v>0</v>
      </c>
      <c r="D1223" s="227">
        <v>0</v>
      </c>
      <c r="E1223" s="223"/>
      <c r="F1223" s="224"/>
      <c r="G1223" s="224"/>
    </row>
    <row r="1224" s="109" customFormat="1" customHeight="1" spans="1:7">
      <c r="A1224" s="225">
        <v>2220112</v>
      </c>
      <c r="B1224" s="225" t="s">
        <v>1002</v>
      </c>
      <c r="C1224" s="227">
        <v>0</v>
      </c>
      <c r="D1224" s="227">
        <v>0</v>
      </c>
      <c r="E1224" s="223"/>
      <c r="F1224" s="224"/>
      <c r="G1224" s="224"/>
    </row>
    <row r="1225" s="109" customFormat="1" customHeight="1" spans="1:7">
      <c r="A1225" s="225">
        <v>2220113</v>
      </c>
      <c r="B1225" s="225" t="s">
        <v>1003</v>
      </c>
      <c r="C1225" s="227">
        <v>0</v>
      </c>
      <c r="D1225" s="227">
        <v>0</v>
      </c>
      <c r="E1225" s="223"/>
      <c r="F1225" s="224"/>
      <c r="G1225" s="224"/>
    </row>
    <row r="1226" s="109" customFormat="1" customHeight="1" spans="1:7">
      <c r="A1226" s="225">
        <v>2220114</v>
      </c>
      <c r="B1226" s="225" t="s">
        <v>1004</v>
      </c>
      <c r="C1226" s="227">
        <v>0</v>
      </c>
      <c r="D1226" s="227">
        <v>0</v>
      </c>
      <c r="E1226" s="223"/>
      <c r="F1226" s="224"/>
      <c r="G1226" s="224"/>
    </row>
    <row r="1227" s="109" customFormat="1" customHeight="1" spans="1:7">
      <c r="A1227" s="225">
        <v>2220115</v>
      </c>
      <c r="B1227" s="225" t="s">
        <v>1005</v>
      </c>
      <c r="C1227" s="227">
        <v>0</v>
      </c>
      <c r="D1227" s="227">
        <v>0</v>
      </c>
      <c r="E1227" s="223">
        <v>675</v>
      </c>
      <c r="F1227" s="224"/>
      <c r="G1227" s="224"/>
    </row>
    <row r="1228" s="109" customFormat="1" customHeight="1" spans="1:7">
      <c r="A1228" s="225">
        <v>2220118</v>
      </c>
      <c r="B1228" s="225" t="s">
        <v>1006</v>
      </c>
      <c r="C1228" s="227">
        <v>0</v>
      </c>
      <c r="D1228" s="227">
        <v>0</v>
      </c>
      <c r="E1228" s="223"/>
      <c r="F1228" s="224"/>
      <c r="G1228" s="224"/>
    </row>
    <row r="1229" s="109" customFormat="1" customHeight="1" spans="1:7">
      <c r="A1229" s="225">
        <v>2220119</v>
      </c>
      <c r="B1229" s="225" t="s">
        <v>1007</v>
      </c>
      <c r="C1229" s="227">
        <v>0</v>
      </c>
      <c r="D1229" s="227">
        <v>0</v>
      </c>
      <c r="E1229" s="223">
        <v>10</v>
      </c>
      <c r="F1229" s="224"/>
      <c r="G1229" s="224">
        <v>-0.925373134328358</v>
      </c>
    </row>
    <row r="1230" s="109" customFormat="1" customHeight="1" spans="1:7">
      <c r="A1230" s="225">
        <v>2220120</v>
      </c>
      <c r="B1230" s="225" t="s">
        <v>1008</v>
      </c>
      <c r="C1230" s="227">
        <v>0</v>
      </c>
      <c r="D1230" s="227">
        <v>0</v>
      </c>
      <c r="E1230" s="223"/>
      <c r="F1230" s="224"/>
      <c r="G1230" s="224"/>
    </row>
    <row r="1231" s="109" customFormat="1" customHeight="1" spans="1:7">
      <c r="A1231" s="225">
        <v>2220121</v>
      </c>
      <c r="B1231" s="225" t="s">
        <v>1009</v>
      </c>
      <c r="C1231" s="227">
        <v>0</v>
      </c>
      <c r="D1231" s="227">
        <v>0</v>
      </c>
      <c r="E1231" s="223"/>
      <c r="F1231" s="224"/>
      <c r="G1231" s="224"/>
    </row>
    <row r="1232" s="109" customFormat="1" customHeight="1" spans="1:7">
      <c r="A1232" s="225">
        <v>2220150</v>
      </c>
      <c r="B1232" s="225" t="s">
        <v>91</v>
      </c>
      <c r="C1232" s="227">
        <v>0</v>
      </c>
      <c r="D1232" s="227">
        <v>0</v>
      </c>
      <c r="E1232" s="223"/>
      <c r="F1232" s="224"/>
      <c r="G1232" s="224">
        <v>-1</v>
      </c>
    </row>
    <row r="1233" s="109" customFormat="1" customHeight="1" spans="1:7">
      <c r="A1233" s="225">
        <v>2220199</v>
      </c>
      <c r="B1233" s="225" t="s">
        <v>1010</v>
      </c>
      <c r="C1233" s="227">
        <v>7393</v>
      </c>
      <c r="D1233" s="227">
        <v>7393</v>
      </c>
      <c r="E1233" s="223">
        <v>4542</v>
      </c>
      <c r="F1233" s="224">
        <v>0.614364939807926</v>
      </c>
      <c r="G1233" s="224">
        <v>-0.146561443066516</v>
      </c>
    </row>
    <row r="1234" s="109" customFormat="1" customHeight="1" spans="1:7">
      <c r="A1234" s="225">
        <v>22203</v>
      </c>
      <c r="B1234" s="226" t="s">
        <v>1011</v>
      </c>
      <c r="C1234" s="227">
        <v>0</v>
      </c>
      <c r="D1234" s="223">
        <f>SUM(D1235:D1240)</f>
        <v>0</v>
      </c>
      <c r="E1234" s="223">
        <f>SUM(E1235:E1240)</f>
        <v>0</v>
      </c>
      <c r="F1234" s="224"/>
      <c r="G1234" s="224"/>
    </row>
    <row r="1235" s="109" customFormat="1" customHeight="1" spans="1:7">
      <c r="A1235" s="225">
        <v>2220301</v>
      </c>
      <c r="B1235" s="225" t="s">
        <v>1012</v>
      </c>
      <c r="C1235" s="227">
        <v>0</v>
      </c>
      <c r="D1235" s="223"/>
      <c r="E1235" s="223"/>
      <c r="F1235" s="224"/>
      <c r="G1235" s="224"/>
    </row>
    <row r="1236" s="109" customFormat="1" customHeight="1" spans="1:7">
      <c r="A1236" s="225">
        <v>2220303</v>
      </c>
      <c r="B1236" s="225" t="s">
        <v>1013</v>
      </c>
      <c r="C1236" s="227">
        <v>0</v>
      </c>
      <c r="D1236" s="223"/>
      <c r="E1236" s="223"/>
      <c r="F1236" s="224"/>
      <c r="G1236" s="224"/>
    </row>
    <row r="1237" s="109" customFormat="1" customHeight="1" spans="1:7">
      <c r="A1237" s="225">
        <v>2220304</v>
      </c>
      <c r="B1237" s="225" t="s">
        <v>1014</v>
      </c>
      <c r="C1237" s="227">
        <v>0</v>
      </c>
      <c r="D1237" s="223"/>
      <c r="E1237" s="223"/>
      <c r="F1237" s="224"/>
      <c r="G1237" s="224"/>
    </row>
    <row r="1238" s="109" customFormat="1" customHeight="1" spans="1:7">
      <c r="A1238" s="225">
        <v>2220305</v>
      </c>
      <c r="B1238" s="225" t="s">
        <v>1015</v>
      </c>
      <c r="C1238" s="227">
        <v>0</v>
      </c>
      <c r="D1238" s="223"/>
      <c r="E1238" s="223"/>
      <c r="F1238" s="224"/>
      <c r="G1238" s="224"/>
    </row>
    <row r="1239" s="109" customFormat="1" customHeight="1" spans="1:7">
      <c r="A1239" s="225">
        <v>2220306</v>
      </c>
      <c r="B1239" s="225" t="s">
        <v>1016</v>
      </c>
      <c r="C1239" s="227"/>
      <c r="D1239" s="223"/>
      <c r="E1239" s="223"/>
      <c r="F1239" s="224"/>
      <c r="G1239" s="224"/>
    </row>
    <row r="1240" s="109" customFormat="1" customHeight="1" spans="1:7">
      <c r="A1240" s="225">
        <v>2220399</v>
      </c>
      <c r="B1240" s="225" t="s">
        <v>1017</v>
      </c>
      <c r="C1240" s="227">
        <v>0</v>
      </c>
      <c r="D1240" s="223"/>
      <c r="E1240" s="223"/>
      <c r="F1240" s="224"/>
      <c r="G1240" s="224"/>
    </row>
    <row r="1241" s="109" customFormat="1" customHeight="1" spans="1:7">
      <c r="A1241" s="225">
        <v>22204</v>
      </c>
      <c r="B1241" s="226" t="s">
        <v>1018</v>
      </c>
      <c r="C1241" s="227">
        <v>278</v>
      </c>
      <c r="D1241" s="223">
        <f>SUM(D1242:D1246)</f>
        <v>278</v>
      </c>
      <c r="E1241" s="223">
        <f>SUM(E1242:E1246)</f>
        <v>78</v>
      </c>
      <c r="F1241" s="224">
        <v>0.280575539568345</v>
      </c>
      <c r="G1241" s="224">
        <v>-0.719424460431655</v>
      </c>
    </row>
    <row r="1242" s="109" customFormat="1" customHeight="1" spans="1:7">
      <c r="A1242" s="225">
        <v>2220401</v>
      </c>
      <c r="B1242" s="225" t="s">
        <v>1019</v>
      </c>
      <c r="C1242" s="227">
        <v>0</v>
      </c>
      <c r="D1242" s="227">
        <v>0</v>
      </c>
      <c r="E1242" s="223"/>
      <c r="F1242" s="224"/>
      <c r="G1242" s="224"/>
    </row>
    <row r="1243" s="109" customFormat="1" customHeight="1" spans="1:7">
      <c r="A1243" s="225">
        <v>2220402</v>
      </c>
      <c r="B1243" s="225" t="s">
        <v>1020</v>
      </c>
      <c r="C1243" s="227">
        <v>0</v>
      </c>
      <c r="D1243" s="227">
        <v>0</v>
      </c>
      <c r="E1243" s="223"/>
      <c r="F1243" s="224"/>
      <c r="G1243" s="224"/>
    </row>
    <row r="1244" s="109" customFormat="1" customHeight="1" spans="1:7">
      <c r="A1244" s="225">
        <v>2220403</v>
      </c>
      <c r="B1244" s="225" t="s">
        <v>1021</v>
      </c>
      <c r="C1244" s="227">
        <v>0</v>
      </c>
      <c r="D1244" s="227">
        <v>0</v>
      </c>
      <c r="E1244" s="223"/>
      <c r="F1244" s="224"/>
      <c r="G1244" s="224"/>
    </row>
    <row r="1245" s="109" customFormat="1" customHeight="1" spans="1:7">
      <c r="A1245" s="225">
        <v>2220404</v>
      </c>
      <c r="B1245" s="225" t="s">
        <v>1022</v>
      </c>
      <c r="C1245" s="227">
        <v>0</v>
      </c>
      <c r="D1245" s="227">
        <v>0</v>
      </c>
      <c r="E1245" s="223"/>
      <c r="F1245" s="224"/>
      <c r="G1245" s="224"/>
    </row>
    <row r="1246" s="109" customFormat="1" customHeight="1" spans="1:7">
      <c r="A1246" s="225">
        <v>2220499</v>
      </c>
      <c r="B1246" s="225" t="s">
        <v>1023</v>
      </c>
      <c r="C1246" s="227">
        <v>278</v>
      </c>
      <c r="D1246" s="227">
        <v>278</v>
      </c>
      <c r="E1246" s="223">
        <v>78</v>
      </c>
      <c r="F1246" s="224">
        <v>0.280575539568345</v>
      </c>
      <c r="G1246" s="224">
        <v>-0.719424460431655</v>
      </c>
    </row>
    <row r="1247" s="109" customFormat="1" customHeight="1" spans="1:7">
      <c r="A1247" s="225">
        <v>22205</v>
      </c>
      <c r="B1247" s="226" t="s">
        <v>1024</v>
      </c>
      <c r="C1247" s="227">
        <v>0</v>
      </c>
      <c r="D1247" s="223">
        <f>SUM(D1248:D1259)</f>
        <v>0</v>
      </c>
      <c r="E1247" s="223">
        <f>SUM(E1248:E1259)</f>
        <v>0</v>
      </c>
      <c r="F1247" s="224"/>
      <c r="G1247" s="224"/>
    </row>
    <row r="1248" s="109" customFormat="1" customHeight="1" spans="1:7">
      <c r="A1248" s="225">
        <v>2220501</v>
      </c>
      <c r="B1248" s="225" t="s">
        <v>1025</v>
      </c>
      <c r="C1248" s="227">
        <v>0</v>
      </c>
      <c r="D1248" s="223"/>
      <c r="E1248" s="223"/>
      <c r="F1248" s="224"/>
      <c r="G1248" s="224"/>
    </row>
    <row r="1249" s="109" customFormat="1" customHeight="1" spans="1:7">
      <c r="A1249" s="225">
        <v>2220502</v>
      </c>
      <c r="B1249" s="225" t="s">
        <v>1026</v>
      </c>
      <c r="C1249" s="227">
        <v>0</v>
      </c>
      <c r="D1249" s="223"/>
      <c r="E1249" s="223"/>
      <c r="F1249" s="224"/>
      <c r="G1249" s="224"/>
    </row>
    <row r="1250" s="109" customFormat="1" customHeight="1" spans="1:7">
      <c r="A1250" s="225">
        <v>2220503</v>
      </c>
      <c r="B1250" s="225" t="s">
        <v>1027</v>
      </c>
      <c r="C1250" s="227">
        <v>0</v>
      </c>
      <c r="D1250" s="223"/>
      <c r="E1250" s="223"/>
      <c r="F1250" s="224"/>
      <c r="G1250" s="224"/>
    </row>
    <row r="1251" s="109" customFormat="1" customHeight="1" spans="1:7">
      <c r="A1251" s="225">
        <v>2220504</v>
      </c>
      <c r="B1251" s="225" t="s">
        <v>1028</v>
      </c>
      <c r="C1251" s="227">
        <v>0</v>
      </c>
      <c r="D1251" s="223"/>
      <c r="E1251" s="223"/>
      <c r="F1251" s="224"/>
      <c r="G1251" s="224"/>
    </row>
    <row r="1252" s="109" customFormat="1" customHeight="1" spans="1:7">
      <c r="A1252" s="225">
        <v>2220505</v>
      </c>
      <c r="B1252" s="225" t="s">
        <v>1029</v>
      </c>
      <c r="C1252" s="227">
        <v>0</v>
      </c>
      <c r="D1252" s="223"/>
      <c r="E1252" s="223"/>
      <c r="F1252" s="224"/>
      <c r="G1252" s="224"/>
    </row>
    <row r="1253" s="109" customFormat="1" customHeight="1" spans="1:7">
      <c r="A1253" s="225">
        <v>2220506</v>
      </c>
      <c r="B1253" s="225" t="s">
        <v>1030</v>
      </c>
      <c r="C1253" s="227">
        <v>0</v>
      </c>
      <c r="D1253" s="223"/>
      <c r="E1253" s="223"/>
      <c r="F1253" s="224"/>
      <c r="G1253" s="224"/>
    </row>
    <row r="1254" s="109" customFormat="1" customHeight="1" spans="1:7">
      <c r="A1254" s="225">
        <v>2220507</v>
      </c>
      <c r="B1254" s="225" t="s">
        <v>1031</v>
      </c>
      <c r="C1254" s="227">
        <v>0</v>
      </c>
      <c r="D1254" s="223"/>
      <c r="E1254" s="223"/>
      <c r="F1254" s="224"/>
      <c r="G1254" s="224"/>
    </row>
    <row r="1255" s="109" customFormat="1" customHeight="1" spans="1:7">
      <c r="A1255" s="225">
        <v>2220508</v>
      </c>
      <c r="B1255" s="225" t="s">
        <v>1032</v>
      </c>
      <c r="C1255" s="227">
        <v>0</v>
      </c>
      <c r="D1255" s="223"/>
      <c r="E1255" s="223"/>
      <c r="F1255" s="224"/>
      <c r="G1255" s="224"/>
    </row>
    <row r="1256" s="109" customFormat="1" customHeight="1" spans="1:7">
      <c r="A1256" s="225">
        <v>2220509</v>
      </c>
      <c r="B1256" s="225" t="s">
        <v>1033</v>
      </c>
      <c r="C1256" s="227">
        <v>0</v>
      </c>
      <c r="D1256" s="223"/>
      <c r="E1256" s="223"/>
      <c r="F1256" s="224"/>
      <c r="G1256" s="224"/>
    </row>
    <row r="1257" s="109" customFormat="1" customHeight="1" spans="1:7">
      <c r="A1257" s="225">
        <v>2220510</v>
      </c>
      <c r="B1257" s="225" t="s">
        <v>1034</v>
      </c>
      <c r="C1257" s="227">
        <v>0</v>
      </c>
      <c r="D1257" s="223"/>
      <c r="E1257" s="223"/>
      <c r="F1257" s="224"/>
      <c r="G1257" s="224"/>
    </row>
    <row r="1258" s="109" customFormat="1" customHeight="1" spans="1:7">
      <c r="A1258" s="225">
        <v>2220511</v>
      </c>
      <c r="B1258" s="225" t="s">
        <v>1035</v>
      </c>
      <c r="C1258" s="227">
        <v>0</v>
      </c>
      <c r="D1258" s="223"/>
      <c r="E1258" s="223"/>
      <c r="F1258" s="224"/>
      <c r="G1258" s="224"/>
    </row>
    <row r="1259" s="109" customFormat="1" customHeight="1" spans="1:7">
      <c r="A1259" s="225">
        <v>2220599</v>
      </c>
      <c r="B1259" s="225" t="s">
        <v>1036</v>
      </c>
      <c r="C1259" s="227">
        <v>0</v>
      </c>
      <c r="D1259" s="223"/>
      <c r="E1259" s="223"/>
      <c r="F1259" s="224"/>
      <c r="G1259" s="224"/>
    </row>
    <row r="1260" s="109" customFormat="1" customHeight="1" spans="1:7">
      <c r="A1260" s="225">
        <v>224</v>
      </c>
      <c r="B1260" s="226" t="s">
        <v>1037</v>
      </c>
      <c r="C1260" s="227">
        <v>3490</v>
      </c>
      <c r="D1260" s="223">
        <f>SUM(D1261,D1272,D1279,D1287,D1300,D1304,D1308)</f>
        <v>3490</v>
      </c>
      <c r="E1260" s="223">
        <f>SUM(E1261,E1272,E1279,E1287,E1300,E1304,E1308)</f>
        <v>4407</v>
      </c>
      <c r="F1260" s="224">
        <v>1.26275071633238</v>
      </c>
      <c r="G1260" s="224">
        <v>-0.112744111133481</v>
      </c>
    </row>
    <row r="1261" s="109" customFormat="1" customHeight="1" spans="1:7">
      <c r="A1261" s="225">
        <v>22401</v>
      </c>
      <c r="B1261" s="226" t="s">
        <v>1038</v>
      </c>
      <c r="C1261" s="227">
        <v>1185</v>
      </c>
      <c r="D1261" s="223">
        <f>SUM(D1262:D1271)</f>
        <v>1185</v>
      </c>
      <c r="E1261" s="223">
        <f>SUM(E1262:E1271)</f>
        <v>1921</v>
      </c>
      <c r="F1261" s="224">
        <v>1.6210970464135</v>
      </c>
      <c r="G1261" s="224">
        <v>-0.080421254188607</v>
      </c>
    </row>
    <row r="1262" s="109" customFormat="1" customHeight="1" spans="1:7">
      <c r="A1262" s="225">
        <v>2240101</v>
      </c>
      <c r="B1262" s="225" t="s">
        <v>82</v>
      </c>
      <c r="C1262" s="227">
        <v>940</v>
      </c>
      <c r="D1262" s="227">
        <v>940</v>
      </c>
      <c r="E1262" s="223">
        <v>1078</v>
      </c>
      <c r="F1262" s="224">
        <v>1.1468085106383</v>
      </c>
      <c r="G1262" s="224">
        <v>0.292565947242206</v>
      </c>
    </row>
    <row r="1263" s="109" customFormat="1" customHeight="1" spans="1:7">
      <c r="A1263" s="225">
        <v>2240102</v>
      </c>
      <c r="B1263" s="225" t="s">
        <v>83</v>
      </c>
      <c r="C1263" s="227">
        <v>0</v>
      </c>
      <c r="D1263" s="227">
        <v>0</v>
      </c>
      <c r="E1263" s="223"/>
      <c r="F1263" s="224"/>
      <c r="G1263" s="224"/>
    </row>
    <row r="1264" s="109" customFormat="1" customHeight="1" spans="1:7">
      <c r="A1264" s="225">
        <v>2240103</v>
      </c>
      <c r="B1264" s="225" t="s">
        <v>84</v>
      </c>
      <c r="C1264" s="227">
        <v>0</v>
      </c>
      <c r="D1264" s="227">
        <v>0</v>
      </c>
      <c r="E1264" s="223"/>
      <c r="F1264" s="224"/>
      <c r="G1264" s="224"/>
    </row>
    <row r="1265" s="109" customFormat="1" customHeight="1" spans="1:7">
      <c r="A1265" s="225">
        <v>2240104</v>
      </c>
      <c r="B1265" s="225" t="s">
        <v>1039</v>
      </c>
      <c r="C1265" s="227">
        <v>0</v>
      </c>
      <c r="D1265" s="227">
        <v>0</v>
      </c>
      <c r="E1265" s="223"/>
      <c r="F1265" s="224"/>
      <c r="G1265" s="224">
        <v>-1</v>
      </c>
    </row>
    <row r="1266" s="109" customFormat="1" customHeight="1" spans="1:7">
      <c r="A1266" s="225">
        <v>2240105</v>
      </c>
      <c r="B1266" s="225" t="s">
        <v>1040</v>
      </c>
      <c r="C1266" s="227">
        <v>0</v>
      </c>
      <c r="D1266" s="227">
        <v>0</v>
      </c>
      <c r="E1266" s="223"/>
      <c r="F1266" s="224"/>
      <c r="G1266" s="224"/>
    </row>
    <row r="1267" s="109" customFormat="1" customHeight="1" spans="1:7">
      <c r="A1267" s="225">
        <v>2240106</v>
      </c>
      <c r="B1267" s="225" t="s">
        <v>1041</v>
      </c>
      <c r="C1267" s="227">
        <v>0</v>
      </c>
      <c r="D1267" s="227">
        <v>0</v>
      </c>
      <c r="E1267" s="223"/>
      <c r="F1267" s="224"/>
      <c r="G1267" s="224"/>
    </row>
    <row r="1268" s="109" customFormat="1" customHeight="1" spans="1:7">
      <c r="A1268" s="225">
        <v>2240108</v>
      </c>
      <c r="B1268" s="225" t="s">
        <v>1042</v>
      </c>
      <c r="C1268" s="227">
        <v>0</v>
      </c>
      <c r="D1268" s="227">
        <v>0</v>
      </c>
      <c r="E1268" s="223"/>
      <c r="F1268" s="224"/>
      <c r="G1268" s="224"/>
    </row>
    <row r="1269" s="109" customFormat="1" customHeight="1" spans="1:7">
      <c r="A1269" s="225">
        <v>2240109</v>
      </c>
      <c r="B1269" s="225" t="s">
        <v>1043</v>
      </c>
      <c r="C1269" s="227">
        <v>0</v>
      </c>
      <c r="D1269" s="227">
        <v>0</v>
      </c>
      <c r="E1269" s="223"/>
      <c r="F1269" s="224"/>
      <c r="G1269" s="224"/>
    </row>
    <row r="1270" s="109" customFormat="1" customHeight="1" spans="1:7">
      <c r="A1270" s="225">
        <v>2240150</v>
      </c>
      <c r="B1270" s="225" t="s">
        <v>91</v>
      </c>
      <c r="C1270" s="227">
        <v>0</v>
      </c>
      <c r="D1270" s="227">
        <v>0</v>
      </c>
      <c r="E1270" s="223"/>
      <c r="F1270" s="224"/>
      <c r="G1270" s="224"/>
    </row>
    <row r="1271" s="109" customFormat="1" customHeight="1" spans="1:7">
      <c r="A1271" s="225">
        <v>2240199</v>
      </c>
      <c r="B1271" s="225" t="s">
        <v>1044</v>
      </c>
      <c r="C1271" s="227">
        <v>245</v>
      </c>
      <c r="D1271" s="227">
        <v>245</v>
      </c>
      <c r="E1271" s="223">
        <v>843</v>
      </c>
      <c r="F1271" s="224">
        <v>3.44081632653061</v>
      </c>
      <c r="G1271" s="224">
        <v>-0.327751196172249</v>
      </c>
    </row>
    <row r="1272" s="109" customFormat="1" customHeight="1" spans="1:7">
      <c r="A1272" s="225">
        <v>22402</v>
      </c>
      <c r="B1272" s="226" t="s">
        <v>1045</v>
      </c>
      <c r="C1272" s="227">
        <v>1670</v>
      </c>
      <c r="D1272" s="223">
        <f>SUM(D1273:D1278)</f>
        <v>1670</v>
      </c>
      <c r="E1272" s="223">
        <f>SUM(E1273:E1278)</f>
        <v>1455</v>
      </c>
      <c r="F1272" s="224">
        <v>0.87125748502994</v>
      </c>
      <c r="G1272" s="224">
        <v>-0.00614754098360659</v>
      </c>
    </row>
    <row r="1273" s="109" customFormat="1" customHeight="1" spans="1:7">
      <c r="A1273" s="225">
        <v>2240201</v>
      </c>
      <c r="B1273" s="225" t="s">
        <v>82</v>
      </c>
      <c r="C1273" s="227">
        <v>0</v>
      </c>
      <c r="D1273" s="227">
        <v>0</v>
      </c>
      <c r="E1273" s="223">
        <v>69</v>
      </c>
      <c r="F1273" s="224"/>
      <c r="G1273" s="224"/>
    </row>
    <row r="1274" s="109" customFormat="1" customHeight="1" spans="1:7">
      <c r="A1274" s="225">
        <v>2240202</v>
      </c>
      <c r="B1274" s="225" t="s">
        <v>83</v>
      </c>
      <c r="C1274" s="227">
        <v>0</v>
      </c>
      <c r="D1274" s="227">
        <v>0</v>
      </c>
      <c r="E1274" s="223"/>
      <c r="F1274" s="224"/>
      <c r="G1274" s="224"/>
    </row>
    <row r="1275" s="109" customFormat="1" customHeight="1" spans="1:7">
      <c r="A1275" s="225">
        <v>2240203</v>
      </c>
      <c r="B1275" s="225" t="s">
        <v>84</v>
      </c>
      <c r="C1275" s="227">
        <v>0</v>
      </c>
      <c r="D1275" s="227">
        <v>0</v>
      </c>
      <c r="E1275" s="223"/>
      <c r="F1275" s="224"/>
      <c r="G1275" s="224"/>
    </row>
    <row r="1276" s="109" customFormat="1" customHeight="1" spans="1:7">
      <c r="A1276" s="225">
        <v>2240204</v>
      </c>
      <c r="B1276" s="225" t="s">
        <v>1046</v>
      </c>
      <c r="C1276" s="227">
        <v>0</v>
      </c>
      <c r="D1276" s="227">
        <v>0</v>
      </c>
      <c r="E1276" s="223">
        <v>269</v>
      </c>
      <c r="F1276" s="224"/>
      <c r="G1276" s="224">
        <v>-0.462</v>
      </c>
    </row>
    <row r="1277" s="109" customFormat="1" customHeight="1" spans="1:7">
      <c r="A1277" s="225">
        <v>2240250</v>
      </c>
      <c r="B1277" s="225" t="s">
        <v>91</v>
      </c>
      <c r="C1277" s="227">
        <v>0</v>
      </c>
      <c r="D1277" s="227">
        <v>0</v>
      </c>
      <c r="E1277" s="223"/>
      <c r="F1277" s="224"/>
      <c r="G1277" s="224"/>
    </row>
    <row r="1278" s="109" customFormat="1" customHeight="1" spans="1:7">
      <c r="A1278" s="225">
        <v>2240299</v>
      </c>
      <c r="B1278" s="225" t="s">
        <v>1047</v>
      </c>
      <c r="C1278" s="227">
        <v>1670</v>
      </c>
      <c r="D1278" s="227">
        <v>1670</v>
      </c>
      <c r="E1278" s="223">
        <v>1117</v>
      </c>
      <c r="F1278" s="224">
        <v>0.668862275449102</v>
      </c>
      <c r="G1278" s="224">
        <v>0.158713692946058</v>
      </c>
    </row>
    <row r="1279" s="109" customFormat="1" customHeight="1" spans="1:7">
      <c r="A1279" s="225">
        <v>22404</v>
      </c>
      <c r="B1279" s="226" t="s">
        <v>1048</v>
      </c>
      <c r="C1279" s="227">
        <v>0</v>
      </c>
      <c r="D1279" s="223">
        <f>SUM(D1280:D1286)</f>
        <v>0</v>
      </c>
      <c r="E1279" s="223">
        <f>SUM(E1280:E1286)</f>
        <v>0</v>
      </c>
      <c r="F1279" s="224"/>
      <c r="G1279" s="224"/>
    </row>
    <row r="1280" s="109" customFormat="1" customHeight="1" spans="1:7">
      <c r="A1280" s="225">
        <v>2240401</v>
      </c>
      <c r="B1280" s="225" t="s">
        <v>82</v>
      </c>
      <c r="C1280" s="227">
        <v>0</v>
      </c>
      <c r="D1280" s="223"/>
      <c r="E1280" s="223"/>
      <c r="F1280" s="224"/>
      <c r="G1280" s="224"/>
    </row>
    <row r="1281" s="109" customFormat="1" customHeight="1" spans="1:7">
      <c r="A1281" s="225">
        <v>2240402</v>
      </c>
      <c r="B1281" s="225" t="s">
        <v>83</v>
      </c>
      <c r="C1281" s="227">
        <v>0</v>
      </c>
      <c r="D1281" s="223"/>
      <c r="E1281" s="223"/>
      <c r="F1281" s="224"/>
      <c r="G1281" s="224"/>
    </row>
    <row r="1282" s="109" customFormat="1" customHeight="1" spans="1:7">
      <c r="A1282" s="225">
        <v>2240403</v>
      </c>
      <c r="B1282" s="225" t="s">
        <v>84</v>
      </c>
      <c r="C1282" s="227">
        <v>0</v>
      </c>
      <c r="D1282" s="223"/>
      <c r="E1282" s="223"/>
      <c r="F1282" s="224"/>
      <c r="G1282" s="224"/>
    </row>
    <row r="1283" s="109" customFormat="1" customHeight="1" spans="1:7">
      <c r="A1283" s="225">
        <v>2240404</v>
      </c>
      <c r="B1283" s="225" t="s">
        <v>1049</v>
      </c>
      <c r="C1283" s="227">
        <v>0</v>
      </c>
      <c r="D1283" s="223"/>
      <c r="E1283" s="223"/>
      <c r="F1283" s="224"/>
      <c r="G1283" s="224"/>
    </row>
    <row r="1284" s="109" customFormat="1" customHeight="1" spans="1:7">
      <c r="A1284" s="225">
        <v>2240405</v>
      </c>
      <c r="B1284" s="225" t="s">
        <v>1050</v>
      </c>
      <c r="C1284" s="227">
        <v>0</v>
      </c>
      <c r="D1284" s="223"/>
      <c r="E1284" s="223"/>
      <c r="F1284" s="224"/>
      <c r="G1284" s="224"/>
    </row>
    <row r="1285" s="109" customFormat="1" customHeight="1" spans="1:7">
      <c r="A1285" s="225">
        <v>2240450</v>
      </c>
      <c r="B1285" s="225" t="s">
        <v>91</v>
      </c>
      <c r="C1285" s="227">
        <v>0</v>
      </c>
      <c r="D1285" s="223"/>
      <c r="E1285" s="223"/>
      <c r="F1285" s="224"/>
      <c r="G1285" s="224"/>
    </row>
    <row r="1286" s="109" customFormat="1" customHeight="1" spans="1:7">
      <c r="A1286" s="225">
        <v>2240499</v>
      </c>
      <c r="B1286" s="225" t="s">
        <v>1051</v>
      </c>
      <c r="C1286" s="227">
        <v>0</v>
      </c>
      <c r="D1286" s="223"/>
      <c r="E1286" s="223"/>
      <c r="F1286" s="224"/>
      <c r="G1286" s="224"/>
    </row>
    <row r="1287" s="109" customFormat="1" customHeight="1" spans="1:7">
      <c r="A1287" s="225">
        <v>22405</v>
      </c>
      <c r="B1287" s="226" t="s">
        <v>1052</v>
      </c>
      <c r="C1287" s="227">
        <v>5</v>
      </c>
      <c r="D1287" s="223">
        <f>SUM(D1288:D1299)</f>
        <v>5</v>
      </c>
      <c r="E1287" s="223">
        <f>SUM(E1288:E1299)</f>
        <v>5</v>
      </c>
      <c r="F1287" s="224">
        <v>1</v>
      </c>
      <c r="G1287" s="224">
        <v>-0.166666666666667</v>
      </c>
    </row>
    <row r="1288" s="109" customFormat="1" customHeight="1" spans="1:7">
      <c r="A1288" s="225">
        <v>2240501</v>
      </c>
      <c r="B1288" s="225" t="s">
        <v>82</v>
      </c>
      <c r="C1288" s="227">
        <v>0</v>
      </c>
      <c r="D1288" s="223"/>
      <c r="E1288" s="223"/>
      <c r="F1288" s="224"/>
      <c r="G1288" s="224"/>
    </row>
    <row r="1289" s="109" customFormat="1" customHeight="1" spans="1:7">
      <c r="A1289" s="225">
        <v>2240502</v>
      </c>
      <c r="B1289" s="225" t="s">
        <v>83</v>
      </c>
      <c r="C1289" s="227">
        <v>0</v>
      </c>
      <c r="D1289" s="223"/>
      <c r="E1289" s="223"/>
      <c r="F1289" s="224"/>
      <c r="G1289" s="224"/>
    </row>
    <row r="1290" s="109" customFormat="1" customHeight="1" spans="1:7">
      <c r="A1290" s="225">
        <v>2240503</v>
      </c>
      <c r="B1290" s="225" t="s">
        <v>84</v>
      </c>
      <c r="C1290" s="227">
        <v>0</v>
      </c>
      <c r="D1290" s="223"/>
      <c r="E1290" s="223"/>
      <c r="F1290" s="224"/>
      <c r="G1290" s="224"/>
    </row>
    <row r="1291" s="109" customFormat="1" customHeight="1" spans="1:7">
      <c r="A1291" s="225">
        <v>2240504</v>
      </c>
      <c r="B1291" s="225" t="s">
        <v>1053</v>
      </c>
      <c r="C1291" s="227">
        <v>0</v>
      </c>
      <c r="D1291" s="223"/>
      <c r="E1291" s="223"/>
      <c r="F1291" s="224"/>
      <c r="G1291" s="224">
        <v>-1</v>
      </c>
    </row>
    <row r="1292" s="109" customFormat="1" customHeight="1" spans="1:7">
      <c r="A1292" s="225">
        <v>2240505</v>
      </c>
      <c r="B1292" s="225" t="s">
        <v>1054</v>
      </c>
      <c r="C1292" s="227">
        <v>0</v>
      </c>
      <c r="D1292" s="223"/>
      <c r="E1292" s="223"/>
      <c r="F1292" s="224"/>
      <c r="G1292" s="224"/>
    </row>
    <row r="1293" s="109" customFormat="1" customHeight="1" spans="1:7">
      <c r="A1293" s="225">
        <v>2240506</v>
      </c>
      <c r="B1293" s="225" t="s">
        <v>1055</v>
      </c>
      <c r="C1293" s="227">
        <v>0</v>
      </c>
      <c r="D1293" s="223"/>
      <c r="E1293" s="223"/>
      <c r="F1293" s="224"/>
      <c r="G1293" s="224"/>
    </row>
    <row r="1294" s="109" customFormat="1" customHeight="1" spans="1:7">
      <c r="A1294" s="225">
        <v>2240507</v>
      </c>
      <c r="B1294" s="225" t="s">
        <v>1056</v>
      </c>
      <c r="C1294" s="227">
        <v>0</v>
      </c>
      <c r="D1294" s="223"/>
      <c r="E1294" s="223"/>
      <c r="F1294" s="224"/>
      <c r="G1294" s="224"/>
    </row>
    <row r="1295" s="109" customFormat="1" customHeight="1" spans="1:7">
      <c r="A1295" s="225">
        <v>2240508</v>
      </c>
      <c r="B1295" s="225" t="s">
        <v>1057</v>
      </c>
      <c r="C1295" s="227">
        <v>0</v>
      </c>
      <c r="D1295" s="223"/>
      <c r="E1295" s="223"/>
      <c r="F1295" s="224"/>
      <c r="G1295" s="224"/>
    </row>
    <row r="1296" s="109" customFormat="1" customHeight="1" spans="1:7">
      <c r="A1296" s="225">
        <v>2240509</v>
      </c>
      <c r="B1296" s="225" t="s">
        <v>1058</v>
      </c>
      <c r="C1296" s="227">
        <v>0</v>
      </c>
      <c r="D1296" s="223"/>
      <c r="E1296" s="223"/>
      <c r="F1296" s="224"/>
      <c r="G1296" s="224"/>
    </row>
    <row r="1297" s="109" customFormat="1" customHeight="1" spans="1:7">
      <c r="A1297" s="225">
        <v>2240510</v>
      </c>
      <c r="B1297" s="225" t="s">
        <v>1059</v>
      </c>
      <c r="C1297" s="227">
        <v>0</v>
      </c>
      <c r="D1297" s="223"/>
      <c r="E1297" s="223"/>
      <c r="F1297" s="224"/>
      <c r="G1297" s="224"/>
    </row>
    <row r="1298" s="109" customFormat="1" customHeight="1" spans="1:7">
      <c r="A1298" s="225">
        <v>2240550</v>
      </c>
      <c r="B1298" s="225" t="s">
        <v>1060</v>
      </c>
      <c r="C1298" s="227">
        <v>0</v>
      </c>
      <c r="D1298" s="223"/>
      <c r="E1298" s="223"/>
      <c r="F1298" s="224"/>
      <c r="G1298" s="224"/>
    </row>
    <row r="1299" s="109" customFormat="1" customHeight="1" spans="1:7">
      <c r="A1299" s="225">
        <v>2240599</v>
      </c>
      <c r="B1299" s="225" t="s">
        <v>1061</v>
      </c>
      <c r="C1299" s="227">
        <v>5</v>
      </c>
      <c r="D1299" s="223">
        <v>5</v>
      </c>
      <c r="E1299" s="223">
        <v>5</v>
      </c>
      <c r="F1299" s="224">
        <v>1</v>
      </c>
      <c r="G1299" s="224">
        <v>0</v>
      </c>
    </row>
    <row r="1300" s="109" customFormat="1" customHeight="1" spans="1:7">
      <c r="A1300" s="225">
        <v>22406</v>
      </c>
      <c r="B1300" s="226" t="s">
        <v>1062</v>
      </c>
      <c r="C1300" s="227">
        <v>335</v>
      </c>
      <c r="D1300" s="223">
        <f>SUM(D1301:D1303)</f>
        <v>335</v>
      </c>
      <c r="E1300" s="223">
        <f>SUM(E1301:E1303)</f>
        <v>502</v>
      </c>
      <c r="F1300" s="224">
        <v>1.49850746268657</v>
      </c>
      <c r="G1300" s="224">
        <v>-0.185064935064935</v>
      </c>
    </row>
    <row r="1301" s="109" customFormat="1" customHeight="1" spans="1:7">
      <c r="A1301" s="225">
        <v>2240601</v>
      </c>
      <c r="B1301" s="225" t="s">
        <v>1063</v>
      </c>
      <c r="C1301" s="227">
        <v>335</v>
      </c>
      <c r="D1301" s="227">
        <v>335</v>
      </c>
      <c r="E1301" s="223">
        <v>483</v>
      </c>
      <c r="F1301" s="224">
        <v>1.44179104477612</v>
      </c>
      <c r="G1301" s="224">
        <v>-0.167241379310345</v>
      </c>
    </row>
    <row r="1302" s="109" customFormat="1" customHeight="1" spans="1:7">
      <c r="A1302" s="225">
        <v>2240602</v>
      </c>
      <c r="B1302" s="225" t="s">
        <v>1064</v>
      </c>
      <c r="C1302" s="227">
        <v>0</v>
      </c>
      <c r="D1302" s="227">
        <v>0</v>
      </c>
      <c r="E1302" s="223"/>
      <c r="F1302" s="224"/>
      <c r="G1302" s="224"/>
    </row>
    <row r="1303" s="109" customFormat="1" customHeight="1" spans="1:7">
      <c r="A1303" s="225">
        <v>2240699</v>
      </c>
      <c r="B1303" s="225" t="s">
        <v>1065</v>
      </c>
      <c r="C1303" s="227">
        <v>0</v>
      </c>
      <c r="D1303" s="227">
        <v>0</v>
      </c>
      <c r="E1303" s="223">
        <v>19</v>
      </c>
      <c r="F1303" s="224"/>
      <c r="G1303" s="224">
        <v>-0.472222222222222</v>
      </c>
    </row>
    <row r="1304" s="109" customFormat="1" customHeight="1" spans="1:7">
      <c r="A1304" s="225">
        <v>22407</v>
      </c>
      <c r="B1304" s="226" t="s">
        <v>1066</v>
      </c>
      <c r="C1304" s="227">
        <v>295</v>
      </c>
      <c r="D1304" s="223">
        <f>SUM(D1305:D1307)</f>
        <v>295</v>
      </c>
      <c r="E1304" s="223">
        <f>SUM(E1305:E1307)</f>
        <v>474</v>
      </c>
      <c r="F1304" s="224">
        <v>1.60677966101695</v>
      </c>
      <c r="G1304" s="224">
        <v>-0.260530421216849</v>
      </c>
    </row>
    <row r="1305" s="109" customFormat="1" customHeight="1" spans="1:7">
      <c r="A1305" s="225">
        <v>2240703</v>
      </c>
      <c r="B1305" s="225" t="s">
        <v>1067</v>
      </c>
      <c r="C1305" s="227">
        <v>295</v>
      </c>
      <c r="D1305" s="227">
        <v>295</v>
      </c>
      <c r="E1305" s="223">
        <v>447</v>
      </c>
      <c r="F1305" s="224">
        <v>1.51525423728814</v>
      </c>
      <c r="G1305" s="224">
        <v>-0.302652106084243</v>
      </c>
    </row>
    <row r="1306" s="109" customFormat="1" customHeight="1" spans="1:7">
      <c r="A1306" s="225">
        <v>2240704</v>
      </c>
      <c r="B1306" s="225" t="s">
        <v>1068</v>
      </c>
      <c r="C1306" s="227">
        <v>0</v>
      </c>
      <c r="D1306" s="227">
        <v>0</v>
      </c>
      <c r="E1306" s="223"/>
      <c r="F1306" s="224"/>
      <c r="G1306" s="224"/>
    </row>
    <row r="1307" s="109" customFormat="1" customHeight="1" spans="1:7">
      <c r="A1307" s="225">
        <v>2240799</v>
      </c>
      <c r="B1307" s="225" t="s">
        <v>1069</v>
      </c>
      <c r="C1307" s="227">
        <v>0</v>
      </c>
      <c r="D1307" s="227">
        <v>0</v>
      </c>
      <c r="E1307" s="223">
        <v>27</v>
      </c>
      <c r="F1307" s="224"/>
      <c r="G1307" s="224"/>
    </row>
    <row r="1308" s="109" customFormat="1" customHeight="1" spans="1:7">
      <c r="A1308" s="225">
        <v>22499</v>
      </c>
      <c r="B1308" s="226" t="s">
        <v>1070</v>
      </c>
      <c r="C1308" s="227">
        <v>0</v>
      </c>
      <c r="D1308" s="223">
        <f t="shared" ref="D1308:D1311" si="2">D1309</f>
        <v>0</v>
      </c>
      <c r="E1308" s="223">
        <f t="shared" ref="E1308:E1311" si="3">E1309</f>
        <v>50</v>
      </c>
      <c r="F1308" s="224"/>
      <c r="G1308" s="224">
        <v>-0.66887417218543</v>
      </c>
    </row>
    <row r="1309" s="109" customFormat="1" customHeight="1" spans="1:7">
      <c r="A1309" s="225">
        <v>2249999</v>
      </c>
      <c r="B1309" s="225" t="s">
        <v>1071</v>
      </c>
      <c r="C1309" s="227">
        <v>0</v>
      </c>
      <c r="D1309" s="227">
        <v>0</v>
      </c>
      <c r="E1309" s="223">
        <v>50</v>
      </c>
      <c r="F1309" s="224"/>
      <c r="G1309" s="224">
        <v>-0.66887417218543</v>
      </c>
    </row>
    <row r="1310" s="109" customFormat="1" customHeight="1" spans="1:7">
      <c r="A1310" s="225">
        <v>229</v>
      </c>
      <c r="B1310" s="226" t="s">
        <v>1072</v>
      </c>
      <c r="C1310" s="227">
        <v>0</v>
      </c>
      <c r="D1310" s="223">
        <f t="shared" si="2"/>
        <v>0</v>
      </c>
      <c r="E1310" s="223">
        <f t="shared" si="3"/>
        <v>71</v>
      </c>
      <c r="F1310" s="224"/>
      <c r="G1310" s="224">
        <v>-0.144578313253012</v>
      </c>
    </row>
    <row r="1311" s="109" customFormat="1" customHeight="1" spans="1:7">
      <c r="A1311" s="225">
        <v>22999</v>
      </c>
      <c r="B1311" s="226" t="s">
        <v>1073</v>
      </c>
      <c r="C1311" s="227">
        <v>0</v>
      </c>
      <c r="D1311" s="223">
        <f t="shared" si="2"/>
        <v>0</v>
      </c>
      <c r="E1311" s="223">
        <f t="shared" si="3"/>
        <v>71</v>
      </c>
      <c r="F1311" s="224"/>
      <c r="G1311" s="224">
        <v>-0.144578313253012</v>
      </c>
    </row>
    <row r="1312" s="109" customFormat="1" customHeight="1" spans="1:7">
      <c r="A1312" s="225">
        <v>2299999</v>
      </c>
      <c r="B1312" s="225" t="s">
        <v>1074</v>
      </c>
      <c r="C1312" s="227">
        <v>0</v>
      </c>
      <c r="D1312" s="223">
        <v>0</v>
      </c>
      <c r="E1312" s="223">
        <v>71</v>
      </c>
      <c r="F1312" s="224"/>
      <c r="G1312" s="224">
        <v>-0.144578313253012</v>
      </c>
    </row>
    <row r="1313" s="109" customFormat="1" customHeight="1" spans="1:7">
      <c r="A1313" s="225">
        <v>232</v>
      </c>
      <c r="B1313" s="226" t="s">
        <v>1075</v>
      </c>
      <c r="C1313" s="227">
        <v>8959</v>
      </c>
      <c r="D1313" s="223">
        <f>SUM(D1314,D1316,D1321)</f>
        <v>8959</v>
      </c>
      <c r="E1313" s="223">
        <f>SUM(E1314,E1316,E1321)</f>
        <v>8183</v>
      </c>
      <c r="F1313" s="224">
        <v>0.913383190088179</v>
      </c>
      <c r="G1313" s="224">
        <v>0.0273697426239798</v>
      </c>
    </row>
    <row r="1314" s="109" customFormat="1" customHeight="1" spans="1:7">
      <c r="A1314" s="225">
        <v>23201</v>
      </c>
      <c r="B1314" s="226" t="s">
        <v>1076</v>
      </c>
      <c r="C1314" s="227">
        <v>0</v>
      </c>
      <c r="D1314" s="223">
        <f>D1315</f>
        <v>0</v>
      </c>
      <c r="E1314" s="223">
        <f>E1315</f>
        <v>0</v>
      </c>
      <c r="F1314" s="224"/>
      <c r="G1314" s="224"/>
    </row>
    <row r="1315" s="109" customFormat="1" customHeight="1" spans="1:7">
      <c r="A1315" s="225">
        <v>2320101</v>
      </c>
      <c r="B1315" s="225" t="s">
        <v>1077</v>
      </c>
      <c r="C1315" s="227"/>
      <c r="D1315" s="223"/>
      <c r="E1315" s="223"/>
      <c r="F1315" s="224"/>
      <c r="G1315" s="224"/>
    </row>
    <row r="1316" s="109" customFormat="1" customHeight="1" spans="1:7">
      <c r="A1316" s="225">
        <v>23202</v>
      </c>
      <c r="B1316" s="226" t="s">
        <v>1078</v>
      </c>
      <c r="C1316" s="227">
        <v>0</v>
      </c>
      <c r="D1316" s="223">
        <f>SUM(D1317:D1320)</f>
        <v>0</v>
      </c>
      <c r="E1316" s="223">
        <f>SUM(E1317:E1320)</f>
        <v>0</v>
      </c>
      <c r="F1316" s="224"/>
      <c r="G1316" s="224"/>
    </row>
    <row r="1317" s="109" customFormat="1" customHeight="1" spans="1:7">
      <c r="A1317" s="225">
        <v>2320201</v>
      </c>
      <c r="B1317" s="225" t="s">
        <v>1079</v>
      </c>
      <c r="C1317" s="227">
        <v>0</v>
      </c>
      <c r="D1317" s="223"/>
      <c r="E1317" s="223"/>
      <c r="F1317" s="224"/>
      <c r="G1317" s="224"/>
    </row>
    <row r="1318" s="109" customFormat="1" customHeight="1" spans="1:7">
      <c r="A1318" s="225">
        <v>2320202</v>
      </c>
      <c r="B1318" s="225" t="s">
        <v>1080</v>
      </c>
      <c r="C1318" s="227">
        <v>0</v>
      </c>
      <c r="D1318" s="223"/>
      <c r="E1318" s="223"/>
      <c r="F1318" s="224"/>
      <c r="G1318" s="224"/>
    </row>
    <row r="1319" s="109" customFormat="1" customHeight="1" spans="1:7">
      <c r="A1319" s="225">
        <v>2320203</v>
      </c>
      <c r="B1319" s="225" t="s">
        <v>1081</v>
      </c>
      <c r="C1319" s="227">
        <v>0</v>
      </c>
      <c r="D1319" s="223"/>
      <c r="E1319" s="223"/>
      <c r="F1319" s="224"/>
      <c r="G1319" s="224"/>
    </row>
    <row r="1320" s="109" customFormat="1" customHeight="1" spans="1:7">
      <c r="A1320" s="225">
        <v>2320299</v>
      </c>
      <c r="B1320" s="225" t="s">
        <v>1082</v>
      </c>
      <c r="C1320" s="227">
        <v>0</v>
      </c>
      <c r="D1320" s="223"/>
      <c r="E1320" s="223"/>
      <c r="F1320" s="224"/>
      <c r="G1320" s="224"/>
    </row>
    <row r="1321" s="109" customFormat="1" customHeight="1" spans="1:7">
      <c r="A1321" s="225">
        <v>23203</v>
      </c>
      <c r="B1321" s="226" t="s">
        <v>1083</v>
      </c>
      <c r="C1321" s="227">
        <v>8959</v>
      </c>
      <c r="D1321" s="223">
        <f>SUM(D1322:D1325)</f>
        <v>8959</v>
      </c>
      <c r="E1321" s="223">
        <f>SUM(E1322:E1325)</f>
        <v>8183</v>
      </c>
      <c r="F1321" s="224">
        <v>0.913383190088179</v>
      </c>
      <c r="G1321" s="224">
        <v>0.0273697426239798</v>
      </c>
    </row>
    <row r="1322" s="109" customFormat="1" customHeight="1" spans="1:7">
      <c r="A1322" s="225">
        <v>2320301</v>
      </c>
      <c r="B1322" s="225" t="s">
        <v>1084</v>
      </c>
      <c r="C1322" s="227">
        <v>8959</v>
      </c>
      <c r="D1322" s="227">
        <v>8959</v>
      </c>
      <c r="E1322" s="223">
        <v>8068</v>
      </c>
      <c r="F1322" s="224">
        <v>0.900546936041969</v>
      </c>
      <c r="G1322" s="224">
        <v>0.0129315756434401</v>
      </c>
    </row>
    <row r="1323" s="109" customFormat="1" customHeight="1" spans="1:7">
      <c r="A1323" s="225">
        <v>2320302</v>
      </c>
      <c r="B1323" s="225" t="s">
        <v>1085</v>
      </c>
      <c r="C1323" s="227">
        <v>0</v>
      </c>
      <c r="D1323" s="227">
        <v>0</v>
      </c>
      <c r="E1323" s="223"/>
      <c r="F1323" s="224"/>
      <c r="G1323" s="224"/>
    </row>
    <row r="1324" s="109" customFormat="1" customHeight="1" spans="1:7">
      <c r="A1324" s="225">
        <v>2320303</v>
      </c>
      <c r="B1324" s="225" t="s">
        <v>1086</v>
      </c>
      <c r="C1324" s="227">
        <v>0</v>
      </c>
      <c r="D1324" s="227">
        <v>0</v>
      </c>
      <c r="E1324" s="223">
        <v>115</v>
      </c>
      <c r="F1324" s="224"/>
      <c r="G1324" s="224"/>
    </row>
    <row r="1325" s="109" customFormat="1" customHeight="1" spans="1:7">
      <c r="A1325" s="225">
        <v>2320399</v>
      </c>
      <c r="B1325" s="225" t="s">
        <v>1087</v>
      </c>
      <c r="C1325" s="227">
        <v>0</v>
      </c>
      <c r="D1325" s="227">
        <v>0</v>
      </c>
      <c r="E1325" s="223"/>
      <c r="F1325" s="224"/>
      <c r="G1325" s="224"/>
    </row>
    <row r="1326" s="109" customFormat="1" customHeight="1" spans="1:7">
      <c r="A1326" s="225">
        <v>233</v>
      </c>
      <c r="B1326" s="226" t="s">
        <v>1088</v>
      </c>
      <c r="C1326" s="227">
        <v>0</v>
      </c>
      <c r="D1326" s="223">
        <f>D1327+D1329+D1331</f>
        <v>0</v>
      </c>
      <c r="E1326" s="223">
        <f>E1327+E1329+E1331</f>
        <v>0</v>
      </c>
      <c r="F1326" s="224"/>
      <c r="G1326" s="224"/>
    </row>
    <row r="1327" s="109" customFormat="1" customHeight="1" spans="1:7">
      <c r="A1327" s="225">
        <v>23301</v>
      </c>
      <c r="B1327" s="226" t="s">
        <v>1089</v>
      </c>
      <c r="C1327" s="227">
        <v>0</v>
      </c>
      <c r="D1327" s="223">
        <f t="shared" ref="D1327:D1331" si="4">D1328</f>
        <v>0</v>
      </c>
      <c r="E1327" s="223">
        <f t="shared" ref="E1327:E1331" si="5">E1328</f>
        <v>0</v>
      </c>
      <c r="F1327" s="224"/>
      <c r="G1327" s="224"/>
    </row>
    <row r="1328" s="109" customFormat="1" customHeight="1" spans="1:7">
      <c r="A1328" s="225">
        <v>2330101</v>
      </c>
      <c r="B1328" s="225" t="s">
        <v>1090</v>
      </c>
      <c r="C1328" s="227"/>
      <c r="D1328" s="223"/>
      <c r="E1328" s="223"/>
      <c r="F1328" s="224"/>
      <c r="G1328" s="224"/>
    </row>
    <row r="1329" s="109" customFormat="1" customHeight="1" spans="1:7">
      <c r="A1329" s="225">
        <v>23302</v>
      </c>
      <c r="B1329" s="226" t="s">
        <v>1091</v>
      </c>
      <c r="C1329" s="227">
        <v>0</v>
      </c>
      <c r="D1329" s="223">
        <f t="shared" si="4"/>
        <v>0</v>
      </c>
      <c r="E1329" s="223">
        <f t="shared" si="5"/>
        <v>0</v>
      </c>
      <c r="F1329" s="224"/>
      <c r="G1329" s="224"/>
    </row>
    <row r="1330" s="109" customFormat="1" customHeight="1" spans="1:7">
      <c r="A1330" s="225">
        <v>2330201</v>
      </c>
      <c r="B1330" s="225" t="s">
        <v>1092</v>
      </c>
      <c r="C1330" s="227"/>
      <c r="D1330" s="223"/>
      <c r="E1330" s="223"/>
      <c r="F1330" s="224"/>
      <c r="G1330" s="224"/>
    </row>
    <row r="1331" s="109" customFormat="1" customHeight="1" spans="1:7">
      <c r="A1331" s="225">
        <v>23303</v>
      </c>
      <c r="B1331" s="226" t="s">
        <v>1093</v>
      </c>
      <c r="C1331" s="227">
        <v>0</v>
      </c>
      <c r="D1331" s="223">
        <f t="shared" si="4"/>
        <v>0</v>
      </c>
      <c r="E1331" s="223">
        <f t="shared" si="5"/>
        <v>0</v>
      </c>
      <c r="F1331" s="224"/>
      <c r="G1331" s="224"/>
    </row>
    <row r="1332" s="109" customFormat="1" customHeight="1" spans="1:7">
      <c r="A1332" s="225">
        <v>2330301</v>
      </c>
      <c r="B1332" s="225" t="s">
        <v>1094</v>
      </c>
      <c r="C1332" s="227"/>
      <c r="D1332" s="223"/>
      <c r="E1332" s="223"/>
      <c r="F1332" s="224"/>
      <c r="G1332" s="224"/>
    </row>
    <row r="1333" s="109" customFormat="1" customHeight="1" spans="1:7">
      <c r="A1333" s="228">
        <v>227</v>
      </c>
      <c r="B1333" s="228" t="s">
        <v>1095</v>
      </c>
      <c r="C1333" s="227">
        <v>8000</v>
      </c>
      <c r="D1333" s="229">
        <v>8000</v>
      </c>
      <c r="E1333" s="228"/>
      <c r="F1333" s="224">
        <v>0</v>
      </c>
      <c r="G1333" s="230"/>
    </row>
  </sheetData>
  <autoFilter ref="A4:G1333">
    <extLst/>
  </autoFilter>
  <mergeCells count="1">
    <mergeCell ref="A2:G2"/>
  </mergeCells>
  <dataValidations count="1">
    <dataValidation type="decimal" operator="between" allowBlank="1" showInputMessage="1" showErrorMessage="1" sqref="C5 D5 E5 D6 E6 D7:E7 D19 D28 D38 D49 D60 D79 D110 D154 D161 D168 D175 D182 D189 D209 D216 D244 D310:E310 D336 D345 D402 D409 D433 D439 D446 C448:D448 E448 D521 D529 D540 D549 D557 D581 D623 D630 D638 D656 D659 D696 D711 D715 D727 D731 D736 D740 D744 D747 D795 D802 D859 D892 D915 D943 D954 D961 D967 D970 D1036 D1083 D1100 D1106 D1177 D1207 D1272 D1304 D1308 D71:D77 D88:D101 D121:D127 D129:D138 D140:D148 D197:D203 D231:D238 D247:D296 D304:D307 D321:D328 D359:D369 D379:D393 D396:D397 D415:D421 D425:D429 D454:D469 D474:D484 D491:D499 D504:D505 D561:D562 D589:D591 D600:D614 D647:D653 D662:D668 D672:D676 D685:D688 D690:D691 D756:D758 D764:D769 D771:D772 D782:D786 D809:D843 D854:D856 D861:D863 D865:D866 D973:D974 D995:D1022 D1025:D1026 D1052:D1057 D1068:D1075 D1089:D1090 D1109:D1150 D1192:D1195 D1211:D1216 D1234:D1241 D1247:D1261 D1279:D1300 D1310:D1321 D1326:D1332 E8:E309 E311:E447 E449:E1332">
      <formula1>-99999999999999</formula1>
      <formula2>99999999999999</formula2>
    </dataValidation>
  </dataValidations>
  <printOptions horizontalCentered="1"/>
  <pageMargins left="0.786805555555556" right="0.786805555555556" top="0.747916666666667" bottom="0.786805555555556" header="0.5" footer="0.5"/>
  <pageSetup paperSize="9" fitToHeight="0" orientation="landscape" horizontalDpi="600"/>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6"/>
  <sheetViews>
    <sheetView tabSelected="1" workbookViewId="0">
      <selection activeCell="J6" sqref="J6"/>
    </sheetView>
  </sheetViews>
  <sheetFormatPr defaultColWidth="9" defaultRowHeight="28" customHeight="1" outlineLevelCol="6"/>
  <cols>
    <col min="1" max="1" width="11.6666666666667" style="109" customWidth="1"/>
    <col min="2" max="2" width="35.8833333333333" style="109" customWidth="1"/>
    <col min="3" max="3" width="13.875" style="109" customWidth="1"/>
    <col min="4" max="4" width="22.75" style="109" customWidth="1"/>
    <col min="5" max="5" width="14.375" style="109" customWidth="1"/>
    <col min="6" max="6" width="14.3416666666667" style="109" customWidth="1"/>
    <col min="7" max="7" width="17.5083333333333" style="109" customWidth="1"/>
    <col min="8" max="16384" width="9" style="109"/>
  </cols>
  <sheetData>
    <row r="1" s="109" customFormat="1" ht="21" customHeight="1" spans="1:1">
      <c r="A1" s="191" t="s">
        <v>1096</v>
      </c>
    </row>
    <row r="2" s="109" customFormat="1" customHeight="1" spans="1:7">
      <c r="A2" s="192" t="s">
        <v>1097</v>
      </c>
      <c r="B2" s="192"/>
      <c r="C2" s="192"/>
      <c r="D2" s="192"/>
      <c r="E2" s="192"/>
      <c r="F2" s="192"/>
      <c r="G2" s="193"/>
    </row>
    <row r="3" s="109" customFormat="1" ht="23" customHeight="1" spans="2:7">
      <c r="B3" s="191"/>
      <c r="C3" s="191"/>
      <c r="D3" s="191"/>
      <c r="E3" s="191"/>
      <c r="F3" s="194"/>
      <c r="G3" s="195" t="s">
        <v>2</v>
      </c>
    </row>
    <row r="4" s="109" customFormat="1" customHeight="1" spans="1:7">
      <c r="A4" s="196" t="s">
        <v>1098</v>
      </c>
      <c r="B4" s="197" t="s">
        <v>79</v>
      </c>
      <c r="C4" s="196" t="s">
        <v>5</v>
      </c>
      <c r="D4" s="196" t="s">
        <v>6</v>
      </c>
      <c r="E4" s="196" t="s">
        <v>7</v>
      </c>
      <c r="F4" s="198" t="s">
        <v>8</v>
      </c>
      <c r="G4" s="198" t="s">
        <v>9</v>
      </c>
    </row>
    <row r="5" s="109" customFormat="1" customHeight="1" spans="1:7">
      <c r="A5" s="199"/>
      <c r="B5" s="200" t="s">
        <v>1099</v>
      </c>
      <c r="C5" s="8">
        <v>152210</v>
      </c>
      <c r="D5" s="8">
        <v>162215</v>
      </c>
      <c r="E5" s="8">
        <v>162215</v>
      </c>
      <c r="F5" s="201">
        <f>E5/D5</f>
        <v>1</v>
      </c>
      <c r="G5" s="201">
        <v>-0.11544984104653</v>
      </c>
    </row>
    <row r="6" s="109" customFormat="1" customHeight="1" spans="1:7">
      <c r="A6" s="202">
        <v>501</v>
      </c>
      <c r="B6" s="203" t="s">
        <v>1100</v>
      </c>
      <c r="C6" s="8">
        <v>61804</v>
      </c>
      <c r="D6" s="8">
        <v>71804</v>
      </c>
      <c r="E6" s="8">
        <v>71804</v>
      </c>
      <c r="F6" s="201">
        <f t="shared" ref="F6:F37" si="0">E6/D6</f>
        <v>1</v>
      </c>
      <c r="G6" s="201">
        <v>0.00319944114565141</v>
      </c>
    </row>
    <row r="7" s="109" customFormat="1" customHeight="1" spans="1:7">
      <c r="A7" s="202">
        <v>50101</v>
      </c>
      <c r="B7" s="204" t="s">
        <v>1101</v>
      </c>
      <c r="C7" s="8">
        <v>38815</v>
      </c>
      <c r="D7" s="8">
        <v>40515</v>
      </c>
      <c r="E7" s="8">
        <v>40515</v>
      </c>
      <c r="F7" s="201">
        <f t="shared" si="0"/>
        <v>1</v>
      </c>
      <c r="G7" s="201">
        <v>-0.137831971399387</v>
      </c>
    </row>
    <row r="8" s="109" customFormat="1" customHeight="1" spans="1:7">
      <c r="A8" s="202">
        <v>50102</v>
      </c>
      <c r="B8" s="204" t="s">
        <v>1102</v>
      </c>
      <c r="C8" s="8">
        <v>12842</v>
      </c>
      <c r="D8" s="8">
        <v>12842</v>
      </c>
      <c r="E8" s="8">
        <v>12842</v>
      </c>
      <c r="F8" s="201">
        <f t="shared" si="0"/>
        <v>1</v>
      </c>
      <c r="G8" s="201">
        <v>0.556417403951036</v>
      </c>
    </row>
    <row r="9" s="109" customFormat="1" customHeight="1" spans="1:7">
      <c r="A9" s="202">
        <v>50103</v>
      </c>
      <c r="B9" s="204" t="s">
        <v>1103</v>
      </c>
      <c r="C9" s="8">
        <v>6413</v>
      </c>
      <c r="D9" s="8">
        <v>6413</v>
      </c>
      <c r="E9" s="8">
        <v>6413</v>
      </c>
      <c r="F9" s="201">
        <f t="shared" si="0"/>
        <v>1</v>
      </c>
      <c r="G9" s="201">
        <v>0.686743819042609</v>
      </c>
    </row>
    <row r="10" s="109" customFormat="1" customHeight="1" spans="1:7">
      <c r="A10" s="202">
        <v>50199</v>
      </c>
      <c r="B10" s="204" t="s">
        <v>1104</v>
      </c>
      <c r="C10" s="8">
        <v>3734</v>
      </c>
      <c r="D10" s="8">
        <v>12034</v>
      </c>
      <c r="E10" s="8">
        <v>12034</v>
      </c>
      <c r="F10" s="201">
        <f t="shared" si="0"/>
        <v>1</v>
      </c>
      <c r="G10" s="201">
        <v>-0.039584996009577</v>
      </c>
    </row>
    <row r="11" s="109" customFormat="1" customHeight="1" spans="1:7">
      <c r="A11" s="202">
        <v>502</v>
      </c>
      <c r="B11" s="203" t="s">
        <v>1105</v>
      </c>
      <c r="C11" s="8">
        <v>10551</v>
      </c>
      <c r="D11" s="8">
        <v>10551</v>
      </c>
      <c r="E11" s="8">
        <v>10551</v>
      </c>
      <c r="F11" s="201">
        <f t="shared" si="0"/>
        <v>1</v>
      </c>
      <c r="G11" s="201">
        <v>-0.0884665226781857</v>
      </c>
    </row>
    <row r="12" s="109" customFormat="1" customHeight="1" spans="1:7">
      <c r="A12" s="202">
        <v>50201</v>
      </c>
      <c r="B12" s="204" t="s">
        <v>1106</v>
      </c>
      <c r="C12" s="8">
        <v>7515</v>
      </c>
      <c r="D12" s="8">
        <v>7515</v>
      </c>
      <c r="E12" s="8">
        <v>7515</v>
      </c>
      <c r="F12" s="201">
        <f t="shared" si="0"/>
        <v>1</v>
      </c>
      <c r="G12" s="201">
        <v>0.119136262099777</v>
      </c>
    </row>
    <row r="13" s="109" customFormat="1" customHeight="1" spans="1:7">
      <c r="A13" s="202">
        <v>50202</v>
      </c>
      <c r="B13" s="204" t="s">
        <v>1107</v>
      </c>
      <c r="C13" s="8">
        <v>42</v>
      </c>
      <c r="D13" s="8">
        <v>42</v>
      </c>
      <c r="E13" s="8">
        <v>42</v>
      </c>
      <c r="F13" s="201">
        <f t="shared" si="0"/>
        <v>1</v>
      </c>
      <c r="G13" s="201">
        <v>0.75</v>
      </c>
    </row>
    <row r="14" s="109" customFormat="1" customHeight="1" spans="1:7">
      <c r="A14" s="202">
        <v>50203</v>
      </c>
      <c r="B14" s="204" t="s">
        <v>1108</v>
      </c>
      <c r="C14" s="8">
        <v>121</v>
      </c>
      <c r="D14" s="8">
        <v>121</v>
      </c>
      <c r="E14" s="8">
        <v>121</v>
      </c>
      <c r="F14" s="201">
        <f t="shared" si="0"/>
        <v>1</v>
      </c>
      <c r="G14" s="201">
        <v>1.24074074074074</v>
      </c>
    </row>
    <row r="15" s="109" customFormat="1" customHeight="1" spans="1:7">
      <c r="A15" s="202">
        <v>50204</v>
      </c>
      <c r="B15" s="204" t="s">
        <v>1109</v>
      </c>
      <c r="C15" s="8">
        <v>8</v>
      </c>
      <c r="D15" s="8">
        <v>8</v>
      </c>
      <c r="E15" s="8">
        <v>8</v>
      </c>
      <c r="F15" s="201">
        <f t="shared" si="0"/>
        <v>1</v>
      </c>
      <c r="G15" s="201">
        <v>-0.5</v>
      </c>
    </row>
    <row r="16" s="109" customFormat="1" customHeight="1" spans="1:7">
      <c r="A16" s="202">
        <v>50205</v>
      </c>
      <c r="B16" s="204" t="s">
        <v>1110</v>
      </c>
      <c r="C16" s="8">
        <v>541</v>
      </c>
      <c r="D16" s="8">
        <v>541</v>
      </c>
      <c r="E16" s="8">
        <v>541</v>
      </c>
      <c r="F16" s="201">
        <f t="shared" si="0"/>
        <v>1</v>
      </c>
      <c r="G16" s="201">
        <v>0.0628683693516699</v>
      </c>
    </row>
    <row r="17" s="109" customFormat="1" customHeight="1" spans="1:7">
      <c r="A17" s="202">
        <v>50206</v>
      </c>
      <c r="B17" s="204" t="s">
        <v>1111</v>
      </c>
      <c r="C17" s="8">
        <v>120</v>
      </c>
      <c r="D17" s="8">
        <v>120</v>
      </c>
      <c r="E17" s="8">
        <v>120</v>
      </c>
      <c r="F17" s="201">
        <f t="shared" si="0"/>
        <v>1</v>
      </c>
      <c r="G17" s="201">
        <v>0.0810810810810811</v>
      </c>
    </row>
    <row r="18" s="109" customFormat="1" customHeight="1" spans="1:7">
      <c r="A18" s="202">
        <v>50207</v>
      </c>
      <c r="B18" s="204" t="s">
        <v>1112</v>
      </c>
      <c r="C18" s="8"/>
      <c r="D18" s="8">
        <v>0</v>
      </c>
      <c r="E18" s="8">
        <v>0</v>
      </c>
      <c r="F18" s="201"/>
      <c r="G18" s="201"/>
    </row>
    <row r="19" s="109" customFormat="1" customHeight="1" spans="1:7">
      <c r="A19" s="202">
        <v>50208</v>
      </c>
      <c r="B19" s="204" t="s">
        <v>1113</v>
      </c>
      <c r="C19" s="8">
        <v>366</v>
      </c>
      <c r="D19" s="8">
        <v>366</v>
      </c>
      <c r="E19" s="8">
        <v>366</v>
      </c>
      <c r="F19" s="201">
        <f t="shared" si="0"/>
        <v>1</v>
      </c>
      <c r="G19" s="201">
        <v>0.435294117647059</v>
      </c>
    </row>
    <row r="20" s="109" customFormat="1" customHeight="1" spans="1:7">
      <c r="A20" s="202">
        <v>50209</v>
      </c>
      <c r="B20" s="204" t="s">
        <v>1114</v>
      </c>
      <c r="C20" s="8">
        <v>96</v>
      </c>
      <c r="D20" s="8">
        <v>96</v>
      </c>
      <c r="E20" s="8">
        <v>96</v>
      </c>
      <c r="F20" s="201">
        <f t="shared" si="0"/>
        <v>1</v>
      </c>
      <c r="G20" s="201">
        <v>-0.454545454545455</v>
      </c>
    </row>
    <row r="21" s="109" customFormat="1" customHeight="1" spans="1:7">
      <c r="A21" s="202">
        <v>50299</v>
      </c>
      <c r="B21" s="204" t="s">
        <v>1115</v>
      </c>
      <c r="C21" s="8">
        <v>1742</v>
      </c>
      <c r="D21" s="8">
        <v>1742</v>
      </c>
      <c r="E21" s="8">
        <v>1742</v>
      </c>
      <c r="F21" s="201">
        <f t="shared" si="0"/>
        <v>1</v>
      </c>
      <c r="G21" s="201">
        <v>-0.531090174966353</v>
      </c>
    </row>
    <row r="22" s="109" customFormat="1" customHeight="1" spans="1:7">
      <c r="A22" s="202">
        <v>503</v>
      </c>
      <c r="B22" s="203" t="s">
        <v>1116</v>
      </c>
      <c r="C22" s="8">
        <v>55</v>
      </c>
      <c r="D22" s="8">
        <v>55</v>
      </c>
      <c r="E22" s="8">
        <v>55</v>
      </c>
      <c r="F22" s="201">
        <f t="shared" si="0"/>
        <v>1</v>
      </c>
      <c r="G22" s="201">
        <v>-0.826498422712934</v>
      </c>
    </row>
    <row r="23" s="109" customFormat="1" customHeight="1" spans="1:7">
      <c r="A23" s="202">
        <v>50301</v>
      </c>
      <c r="B23" s="204" t="s">
        <v>1117</v>
      </c>
      <c r="C23" s="8"/>
      <c r="D23" s="8">
        <v>0</v>
      </c>
      <c r="E23" s="8">
        <v>0</v>
      </c>
      <c r="F23" s="201"/>
      <c r="G23" s="201"/>
    </row>
    <row r="24" s="109" customFormat="1" customHeight="1" spans="1:7">
      <c r="A24" s="202">
        <v>50302</v>
      </c>
      <c r="B24" s="204" t="s">
        <v>1118</v>
      </c>
      <c r="C24" s="8"/>
      <c r="D24" s="8">
        <v>0</v>
      </c>
      <c r="E24" s="8">
        <v>0</v>
      </c>
      <c r="F24" s="201"/>
      <c r="G24" s="201">
        <v>-1</v>
      </c>
    </row>
    <row r="25" s="109" customFormat="1" customHeight="1" spans="1:7">
      <c r="A25" s="202">
        <v>50303</v>
      </c>
      <c r="B25" s="204" t="s">
        <v>1119</v>
      </c>
      <c r="C25" s="8"/>
      <c r="D25" s="8">
        <v>0</v>
      </c>
      <c r="E25" s="8">
        <v>0</v>
      </c>
      <c r="F25" s="201"/>
      <c r="G25" s="201"/>
    </row>
    <row r="26" s="109" customFormat="1" customHeight="1" spans="1:7">
      <c r="A26" s="202">
        <v>50305</v>
      </c>
      <c r="B26" s="204" t="s">
        <v>1120</v>
      </c>
      <c r="C26" s="8"/>
      <c r="D26" s="8">
        <v>0</v>
      </c>
      <c r="E26" s="8">
        <v>0</v>
      </c>
      <c r="F26" s="201"/>
      <c r="G26" s="201"/>
    </row>
    <row r="27" s="109" customFormat="1" customHeight="1" spans="1:7">
      <c r="A27" s="202">
        <v>50306</v>
      </c>
      <c r="B27" s="204" t="s">
        <v>1121</v>
      </c>
      <c r="C27" s="8"/>
      <c r="D27" s="8">
        <v>0</v>
      </c>
      <c r="E27" s="8">
        <v>0</v>
      </c>
      <c r="F27" s="201"/>
      <c r="G27" s="201">
        <v>-1</v>
      </c>
    </row>
    <row r="28" s="109" customFormat="1" customHeight="1" spans="1:7">
      <c r="A28" s="202">
        <v>50307</v>
      </c>
      <c r="B28" s="204" t="s">
        <v>1122</v>
      </c>
      <c r="C28" s="8"/>
      <c r="D28" s="8">
        <v>0</v>
      </c>
      <c r="E28" s="8">
        <v>0</v>
      </c>
      <c r="F28" s="201"/>
      <c r="G28" s="201" t="e">
        <v>#DIV/0!</v>
      </c>
    </row>
    <row r="29" s="109" customFormat="1" customHeight="1" spans="1:7">
      <c r="A29" s="202">
        <v>50399</v>
      </c>
      <c r="B29" s="204" t="s">
        <v>1123</v>
      </c>
      <c r="C29" s="8">
        <v>55</v>
      </c>
      <c r="D29" s="8">
        <v>55</v>
      </c>
      <c r="E29" s="8">
        <v>55</v>
      </c>
      <c r="F29" s="201">
        <f t="shared" si="0"/>
        <v>1</v>
      </c>
      <c r="G29" s="201">
        <v>-0.82258064516129</v>
      </c>
    </row>
    <row r="30" s="109" customFormat="1" customHeight="1" spans="1:7">
      <c r="A30" s="202">
        <v>504</v>
      </c>
      <c r="B30" s="203" t="s">
        <v>1124</v>
      </c>
      <c r="C30" s="8">
        <v>0</v>
      </c>
      <c r="D30" s="8">
        <v>0</v>
      </c>
      <c r="E30" s="8">
        <v>0</v>
      </c>
      <c r="F30" s="201"/>
      <c r="G30" s="201"/>
    </row>
    <row r="31" s="109" customFormat="1" customHeight="1" spans="1:7">
      <c r="A31" s="202">
        <v>50401</v>
      </c>
      <c r="B31" s="204" t="s">
        <v>1117</v>
      </c>
      <c r="C31" s="8"/>
      <c r="D31" s="8">
        <v>0</v>
      </c>
      <c r="E31" s="8">
        <v>0</v>
      </c>
      <c r="F31" s="201"/>
      <c r="G31" s="201"/>
    </row>
    <row r="32" s="109" customFormat="1" customHeight="1" spans="1:7">
      <c r="A32" s="202">
        <v>50402</v>
      </c>
      <c r="B32" s="204" t="s">
        <v>1118</v>
      </c>
      <c r="C32" s="8"/>
      <c r="D32" s="8">
        <v>0</v>
      </c>
      <c r="E32" s="8">
        <v>0</v>
      </c>
      <c r="F32" s="201"/>
      <c r="G32" s="201"/>
    </row>
    <row r="33" s="109" customFormat="1" customHeight="1" spans="1:7">
      <c r="A33" s="202">
        <v>50403</v>
      </c>
      <c r="B33" s="204" t="s">
        <v>1119</v>
      </c>
      <c r="C33" s="8"/>
      <c r="D33" s="8">
        <v>0</v>
      </c>
      <c r="E33" s="8">
        <v>0</v>
      </c>
      <c r="F33" s="201"/>
      <c r="G33" s="201"/>
    </row>
    <row r="34" s="109" customFormat="1" customHeight="1" spans="1:7">
      <c r="A34" s="202">
        <v>50404</v>
      </c>
      <c r="B34" s="204" t="s">
        <v>1121</v>
      </c>
      <c r="C34" s="8"/>
      <c r="D34" s="8">
        <v>0</v>
      </c>
      <c r="E34" s="8">
        <v>0</v>
      </c>
      <c r="F34" s="201"/>
      <c r="G34" s="201"/>
    </row>
    <row r="35" s="109" customFormat="1" customHeight="1" spans="1:7">
      <c r="A35" s="202">
        <v>50405</v>
      </c>
      <c r="B35" s="204" t="s">
        <v>1122</v>
      </c>
      <c r="C35" s="8"/>
      <c r="D35" s="8">
        <v>0</v>
      </c>
      <c r="E35" s="8">
        <v>0</v>
      </c>
      <c r="F35" s="201"/>
      <c r="G35" s="201"/>
    </row>
    <row r="36" s="109" customFormat="1" customHeight="1" spans="1:7">
      <c r="A36" s="202">
        <v>50499</v>
      </c>
      <c r="B36" s="204" t="s">
        <v>1123</v>
      </c>
      <c r="C36" s="8"/>
      <c r="D36" s="8">
        <v>0</v>
      </c>
      <c r="E36" s="8">
        <v>0</v>
      </c>
      <c r="F36" s="201"/>
      <c r="G36" s="201"/>
    </row>
    <row r="37" s="109" customFormat="1" customHeight="1" spans="1:7">
      <c r="A37" s="202">
        <v>505</v>
      </c>
      <c r="B37" s="203" t="s">
        <v>1125</v>
      </c>
      <c r="C37" s="8">
        <v>76330</v>
      </c>
      <c r="D37" s="8">
        <v>76330</v>
      </c>
      <c r="E37" s="8">
        <v>76330</v>
      </c>
      <c r="F37" s="201">
        <f t="shared" si="0"/>
        <v>1</v>
      </c>
      <c r="G37" s="201">
        <v>-0.12519769867284</v>
      </c>
    </row>
    <row r="38" s="109" customFormat="1" customHeight="1" spans="1:7">
      <c r="A38" s="202">
        <v>50501</v>
      </c>
      <c r="B38" s="204" t="s">
        <v>1126</v>
      </c>
      <c r="C38" s="8">
        <v>68689</v>
      </c>
      <c r="D38" s="8">
        <v>68689</v>
      </c>
      <c r="E38" s="8">
        <v>68689</v>
      </c>
      <c r="F38" s="201">
        <f t="shared" ref="F38:F58" si="1">E38/D38</f>
        <v>1</v>
      </c>
      <c r="G38" s="201">
        <v>-0.0587195439471593</v>
      </c>
    </row>
    <row r="39" s="109" customFormat="1" customHeight="1" spans="1:7">
      <c r="A39" s="202">
        <v>50502</v>
      </c>
      <c r="B39" s="204" t="s">
        <v>1127</v>
      </c>
      <c r="C39" s="8">
        <v>7641</v>
      </c>
      <c r="D39" s="8">
        <v>7641</v>
      </c>
      <c r="E39" s="8">
        <v>7641</v>
      </c>
      <c r="F39" s="201">
        <f t="shared" si="1"/>
        <v>1</v>
      </c>
      <c r="G39" s="201">
        <v>-0.464915966386555</v>
      </c>
    </row>
    <row r="40" s="109" customFormat="1" customHeight="1" spans="1:7">
      <c r="A40" s="202">
        <v>50599</v>
      </c>
      <c r="B40" s="204" t="s">
        <v>1128</v>
      </c>
      <c r="C40" s="8"/>
      <c r="D40" s="8">
        <v>0</v>
      </c>
      <c r="E40" s="8">
        <v>0</v>
      </c>
      <c r="F40" s="201" t="e">
        <f t="shared" si="1"/>
        <v>#DIV/0!</v>
      </c>
      <c r="G40" s="201"/>
    </row>
    <row r="41" s="109" customFormat="1" customHeight="1" spans="1:7">
      <c r="A41" s="202">
        <v>506</v>
      </c>
      <c r="B41" s="203" t="s">
        <v>1129</v>
      </c>
      <c r="C41" s="8">
        <v>82</v>
      </c>
      <c r="D41" s="8">
        <v>82</v>
      </c>
      <c r="E41" s="8">
        <v>82</v>
      </c>
      <c r="F41" s="201">
        <f t="shared" si="1"/>
        <v>1</v>
      </c>
      <c r="G41" s="201">
        <v>-0.797029702970297</v>
      </c>
    </row>
    <row r="42" s="109" customFormat="1" customHeight="1" spans="1:7">
      <c r="A42" s="202">
        <v>50601</v>
      </c>
      <c r="B42" s="204" t="s">
        <v>1130</v>
      </c>
      <c r="C42" s="8">
        <v>82</v>
      </c>
      <c r="D42" s="8">
        <v>82</v>
      </c>
      <c r="E42" s="8">
        <v>82</v>
      </c>
      <c r="F42" s="201">
        <f t="shared" si="1"/>
        <v>1</v>
      </c>
      <c r="G42" s="201">
        <v>-0.797029702970297</v>
      </c>
    </row>
    <row r="43" s="109" customFormat="1" customHeight="1" spans="1:7">
      <c r="A43" s="202">
        <v>50602</v>
      </c>
      <c r="B43" s="204" t="s">
        <v>1131</v>
      </c>
      <c r="C43" s="8"/>
      <c r="D43" s="8">
        <v>0</v>
      </c>
      <c r="E43" s="8">
        <v>0</v>
      </c>
      <c r="F43" s="201"/>
      <c r="G43" s="201"/>
    </row>
    <row r="44" s="109" customFormat="1" customHeight="1" spans="1:7">
      <c r="A44" s="202">
        <v>507</v>
      </c>
      <c r="B44" s="203" t="s">
        <v>1132</v>
      </c>
      <c r="C44" s="8">
        <v>0</v>
      </c>
      <c r="D44" s="8">
        <v>0</v>
      </c>
      <c r="E44" s="8">
        <v>0</v>
      </c>
      <c r="F44" s="201"/>
      <c r="G44" s="201"/>
    </row>
    <row r="45" s="109" customFormat="1" customHeight="1" spans="1:7">
      <c r="A45" s="202">
        <v>50701</v>
      </c>
      <c r="B45" s="204" t="s">
        <v>1133</v>
      </c>
      <c r="C45" s="8"/>
      <c r="D45" s="8">
        <v>0</v>
      </c>
      <c r="E45" s="8">
        <v>0</v>
      </c>
      <c r="F45" s="201"/>
      <c r="G45" s="201"/>
    </row>
    <row r="46" s="109" customFormat="1" customHeight="1" spans="1:7">
      <c r="A46" s="202">
        <v>50702</v>
      </c>
      <c r="B46" s="204" t="s">
        <v>1134</v>
      </c>
      <c r="C46" s="8"/>
      <c r="D46" s="8">
        <v>0</v>
      </c>
      <c r="E46" s="8">
        <v>0</v>
      </c>
      <c r="F46" s="201"/>
      <c r="G46" s="201"/>
    </row>
    <row r="47" s="109" customFormat="1" customHeight="1" spans="1:7">
      <c r="A47" s="202">
        <v>50799</v>
      </c>
      <c r="B47" s="204" t="s">
        <v>1135</v>
      </c>
      <c r="C47" s="8"/>
      <c r="D47" s="8">
        <v>0</v>
      </c>
      <c r="E47" s="8">
        <v>0</v>
      </c>
      <c r="F47" s="201"/>
      <c r="G47" s="201"/>
    </row>
    <row r="48" s="109" customFormat="1" customHeight="1" spans="1:7">
      <c r="A48" s="202">
        <v>508</v>
      </c>
      <c r="B48" s="203" t="s">
        <v>1136</v>
      </c>
      <c r="C48" s="8">
        <v>0</v>
      </c>
      <c r="D48" s="8">
        <v>0</v>
      </c>
      <c r="E48" s="8">
        <v>0</v>
      </c>
      <c r="F48" s="201"/>
      <c r="G48" s="201"/>
    </row>
    <row r="49" s="109" customFormat="1" customHeight="1" spans="1:7">
      <c r="A49" s="202">
        <v>50803</v>
      </c>
      <c r="B49" s="204" t="s">
        <v>1137</v>
      </c>
      <c r="C49" s="8"/>
      <c r="D49" s="8">
        <v>0</v>
      </c>
      <c r="E49" s="8">
        <v>0</v>
      </c>
      <c r="F49" s="201"/>
      <c r="G49" s="201"/>
    </row>
    <row r="50" s="109" customFormat="1" customHeight="1" spans="1:7">
      <c r="A50" s="202">
        <v>50804</v>
      </c>
      <c r="B50" s="204" t="s">
        <v>1138</v>
      </c>
      <c r="C50" s="8"/>
      <c r="D50" s="8">
        <v>0</v>
      </c>
      <c r="E50" s="8">
        <v>0</v>
      </c>
      <c r="F50" s="201"/>
      <c r="G50" s="201"/>
    </row>
    <row r="51" s="109" customFormat="1" customHeight="1" spans="1:7">
      <c r="A51" s="202">
        <v>50805</v>
      </c>
      <c r="B51" s="204" t="s">
        <v>1139</v>
      </c>
      <c r="C51" s="8"/>
      <c r="D51" s="8">
        <v>0</v>
      </c>
      <c r="E51" s="8">
        <v>0</v>
      </c>
      <c r="F51" s="201"/>
      <c r="G51" s="201"/>
    </row>
    <row r="52" s="109" customFormat="1" customHeight="1" spans="1:7">
      <c r="A52" s="202">
        <v>50899</v>
      </c>
      <c r="B52" s="204" t="s">
        <v>1140</v>
      </c>
      <c r="C52" s="8"/>
      <c r="D52" s="8">
        <v>0</v>
      </c>
      <c r="E52" s="8">
        <v>0</v>
      </c>
      <c r="F52" s="201"/>
      <c r="G52" s="201"/>
    </row>
    <row r="53" s="109" customFormat="1" customHeight="1" spans="1:7">
      <c r="A53" s="202">
        <v>509</v>
      </c>
      <c r="B53" s="203" t="s">
        <v>1141</v>
      </c>
      <c r="C53" s="8">
        <v>3388</v>
      </c>
      <c r="D53" s="8">
        <v>3393</v>
      </c>
      <c r="E53" s="8">
        <v>3393</v>
      </c>
      <c r="F53" s="201">
        <f t="shared" si="1"/>
        <v>1</v>
      </c>
      <c r="G53" s="201">
        <v>-0.72252208047105</v>
      </c>
    </row>
    <row r="54" s="109" customFormat="1" customHeight="1" spans="1:7">
      <c r="A54" s="202">
        <v>50901</v>
      </c>
      <c r="B54" s="204" t="s">
        <v>1142</v>
      </c>
      <c r="C54" s="8">
        <v>1276</v>
      </c>
      <c r="D54" s="8">
        <v>1276</v>
      </c>
      <c r="E54" s="8">
        <v>1276</v>
      </c>
      <c r="F54" s="201">
        <f t="shared" si="1"/>
        <v>1</v>
      </c>
      <c r="G54" s="201">
        <v>-0.118175535590878</v>
      </c>
    </row>
    <row r="55" s="109" customFormat="1" customHeight="1" spans="1:7">
      <c r="A55" s="202">
        <v>50902</v>
      </c>
      <c r="B55" s="204" t="s">
        <v>1143</v>
      </c>
      <c r="C55" s="8">
        <v>145</v>
      </c>
      <c r="D55" s="8">
        <v>145</v>
      </c>
      <c r="E55" s="8">
        <v>145</v>
      </c>
      <c r="F55" s="201">
        <f t="shared" si="1"/>
        <v>1</v>
      </c>
      <c r="G55" s="201">
        <v>-0.93673647469459</v>
      </c>
    </row>
    <row r="56" s="109" customFormat="1" customHeight="1" spans="1:7">
      <c r="A56" s="202">
        <v>50903</v>
      </c>
      <c r="B56" s="204" t="s">
        <v>1144</v>
      </c>
      <c r="C56" s="8"/>
      <c r="D56" s="8">
        <v>0</v>
      </c>
      <c r="E56" s="8">
        <v>0</v>
      </c>
      <c r="F56" s="201"/>
      <c r="G56" s="201"/>
    </row>
    <row r="57" s="109" customFormat="1" customHeight="1" spans="1:7">
      <c r="A57" s="202">
        <v>50905</v>
      </c>
      <c r="B57" s="204" t="s">
        <v>1145</v>
      </c>
      <c r="C57" s="8">
        <v>11</v>
      </c>
      <c r="D57" s="8">
        <v>16</v>
      </c>
      <c r="E57" s="8">
        <v>16</v>
      </c>
      <c r="F57" s="201">
        <f t="shared" si="1"/>
        <v>1</v>
      </c>
      <c r="G57" s="201">
        <v>-0.157894736842105</v>
      </c>
    </row>
    <row r="58" s="109" customFormat="1" customHeight="1" spans="1:7">
      <c r="A58" s="202">
        <v>50999</v>
      </c>
      <c r="B58" s="204" t="s">
        <v>1146</v>
      </c>
      <c r="C58" s="8">
        <v>1956</v>
      </c>
      <c r="D58" s="8">
        <v>1956</v>
      </c>
      <c r="E58" s="8">
        <v>1956</v>
      </c>
      <c r="F58" s="201">
        <f t="shared" si="1"/>
        <v>1</v>
      </c>
      <c r="G58" s="201">
        <v>-0.769067296340024</v>
      </c>
    </row>
    <row r="59" s="109" customFormat="1" customHeight="1" spans="1:7">
      <c r="A59" s="202">
        <v>510</v>
      </c>
      <c r="B59" s="203" t="s">
        <v>1147</v>
      </c>
      <c r="C59" s="8">
        <v>0</v>
      </c>
      <c r="D59" s="8">
        <v>0</v>
      </c>
      <c r="E59" s="8">
        <v>0</v>
      </c>
      <c r="F59" s="201"/>
      <c r="G59" s="201"/>
    </row>
    <row r="60" s="109" customFormat="1" customHeight="1" spans="1:7">
      <c r="A60" s="202">
        <v>51002</v>
      </c>
      <c r="B60" s="204" t="s">
        <v>1148</v>
      </c>
      <c r="C60" s="8"/>
      <c r="D60" s="8">
        <v>0</v>
      </c>
      <c r="E60" s="8">
        <v>0</v>
      </c>
      <c r="F60" s="201"/>
      <c r="G60" s="201"/>
    </row>
    <row r="61" s="109" customFormat="1" customHeight="1" spans="1:7">
      <c r="A61" s="202">
        <v>51003</v>
      </c>
      <c r="B61" s="204" t="s">
        <v>474</v>
      </c>
      <c r="C61" s="8"/>
      <c r="D61" s="8">
        <v>0</v>
      </c>
      <c r="E61" s="8">
        <v>0</v>
      </c>
      <c r="F61" s="201"/>
      <c r="G61" s="201"/>
    </row>
    <row r="62" s="109" customFormat="1" customHeight="1" spans="1:7">
      <c r="A62" s="202">
        <v>51004</v>
      </c>
      <c r="B62" s="204" t="s">
        <v>1149</v>
      </c>
      <c r="C62" s="8"/>
      <c r="D62" s="8">
        <v>0</v>
      </c>
      <c r="E62" s="8">
        <v>0</v>
      </c>
      <c r="F62" s="201"/>
      <c r="G62" s="201"/>
    </row>
    <row r="63" s="109" customFormat="1" customHeight="1" spans="1:7">
      <c r="A63" s="202">
        <v>511</v>
      </c>
      <c r="B63" s="203" t="s">
        <v>1150</v>
      </c>
      <c r="C63" s="8">
        <v>0</v>
      </c>
      <c r="D63" s="8">
        <v>0</v>
      </c>
      <c r="E63" s="8">
        <v>0</v>
      </c>
      <c r="F63" s="201"/>
      <c r="G63" s="201"/>
    </row>
    <row r="64" s="109" customFormat="1" customHeight="1" spans="1:7">
      <c r="A64" s="202">
        <v>51101</v>
      </c>
      <c r="B64" s="204" t="s">
        <v>1151</v>
      </c>
      <c r="C64" s="8"/>
      <c r="D64" s="8">
        <v>0</v>
      </c>
      <c r="E64" s="8">
        <v>0</v>
      </c>
      <c r="F64" s="201"/>
      <c r="G64" s="201"/>
    </row>
    <row r="65" s="109" customFormat="1" customHeight="1" spans="1:7">
      <c r="A65" s="202">
        <v>51102</v>
      </c>
      <c r="B65" s="204" t="s">
        <v>1152</v>
      </c>
      <c r="C65" s="8"/>
      <c r="D65" s="8">
        <v>0</v>
      </c>
      <c r="E65" s="8">
        <v>0</v>
      </c>
      <c r="F65" s="201"/>
      <c r="G65" s="201"/>
    </row>
    <row r="66" s="109" customFormat="1" customHeight="1" spans="1:7">
      <c r="A66" s="202">
        <v>51103</v>
      </c>
      <c r="B66" s="204" t="s">
        <v>1153</v>
      </c>
      <c r="C66" s="8"/>
      <c r="D66" s="8">
        <v>0</v>
      </c>
      <c r="E66" s="8">
        <v>0</v>
      </c>
      <c r="F66" s="201"/>
      <c r="G66" s="201"/>
    </row>
    <row r="67" s="109" customFormat="1" customHeight="1" spans="1:7">
      <c r="A67" s="202">
        <v>51104</v>
      </c>
      <c r="B67" s="204" t="s">
        <v>1154</v>
      </c>
      <c r="C67" s="8"/>
      <c r="D67" s="8">
        <v>0</v>
      </c>
      <c r="E67" s="8">
        <v>0</v>
      </c>
      <c r="F67" s="201"/>
      <c r="G67" s="201"/>
    </row>
    <row r="68" s="109" customFormat="1" customHeight="1" spans="1:7">
      <c r="A68" s="202">
        <v>514</v>
      </c>
      <c r="B68" s="203" t="s">
        <v>1155</v>
      </c>
      <c r="C68" s="8">
        <v>0</v>
      </c>
      <c r="D68" s="8">
        <v>0</v>
      </c>
      <c r="E68" s="8">
        <v>0</v>
      </c>
      <c r="F68" s="201"/>
      <c r="G68" s="201"/>
    </row>
    <row r="69" s="109" customFormat="1" customHeight="1" spans="1:7">
      <c r="A69" s="202">
        <v>51401</v>
      </c>
      <c r="B69" s="204" t="s">
        <v>1156</v>
      </c>
      <c r="C69" s="8"/>
      <c r="D69" s="8">
        <v>0</v>
      </c>
      <c r="E69" s="8">
        <v>0</v>
      </c>
      <c r="F69" s="201"/>
      <c r="G69" s="201"/>
    </row>
    <row r="70" s="109" customFormat="1" customHeight="1" spans="1:7">
      <c r="A70" s="202">
        <v>51402</v>
      </c>
      <c r="B70" s="204" t="s">
        <v>1157</v>
      </c>
      <c r="C70" s="8"/>
      <c r="D70" s="8">
        <v>0</v>
      </c>
      <c r="E70" s="8">
        <v>0</v>
      </c>
      <c r="F70" s="201"/>
      <c r="G70" s="201"/>
    </row>
    <row r="71" s="109" customFormat="1" customHeight="1" spans="1:7">
      <c r="A71" s="202">
        <v>599</v>
      </c>
      <c r="B71" s="203" t="s">
        <v>1158</v>
      </c>
      <c r="C71" s="8">
        <v>0</v>
      </c>
      <c r="D71" s="8">
        <v>0</v>
      </c>
      <c r="E71" s="8">
        <v>0</v>
      </c>
      <c r="F71" s="201"/>
      <c r="G71" s="201">
        <v>-1</v>
      </c>
    </row>
    <row r="72" s="109" customFormat="1" customHeight="1" spans="1:7">
      <c r="A72" s="202">
        <v>59907</v>
      </c>
      <c r="B72" s="204" t="s">
        <v>1159</v>
      </c>
      <c r="C72" s="8"/>
      <c r="D72" s="8">
        <v>0</v>
      </c>
      <c r="E72" s="8">
        <v>0</v>
      </c>
      <c r="F72" s="201"/>
      <c r="G72" s="201"/>
    </row>
    <row r="73" s="109" customFormat="1" customHeight="1" spans="1:7">
      <c r="A73" s="202">
        <v>59908</v>
      </c>
      <c r="B73" s="204" t="s">
        <v>1160</v>
      </c>
      <c r="C73" s="8"/>
      <c r="D73" s="8">
        <v>0</v>
      </c>
      <c r="E73" s="8">
        <v>0</v>
      </c>
      <c r="F73" s="201"/>
      <c r="G73" s="201"/>
    </row>
    <row r="74" s="109" customFormat="1" customHeight="1" spans="1:7">
      <c r="A74" s="202">
        <v>59909</v>
      </c>
      <c r="B74" s="204" t="s">
        <v>1161</v>
      </c>
      <c r="C74" s="8"/>
      <c r="D74" s="8">
        <v>0</v>
      </c>
      <c r="E74" s="8">
        <v>0</v>
      </c>
      <c r="F74" s="201"/>
      <c r="G74" s="201"/>
    </row>
    <row r="75" s="109" customFormat="1" customHeight="1" spans="1:7">
      <c r="A75" s="202">
        <v>59910</v>
      </c>
      <c r="B75" s="204" t="s">
        <v>1162</v>
      </c>
      <c r="C75" s="8"/>
      <c r="D75" s="8">
        <v>0</v>
      </c>
      <c r="E75" s="8">
        <v>0</v>
      </c>
      <c r="F75" s="201"/>
      <c r="G75" s="201"/>
    </row>
    <row r="76" s="109" customFormat="1" customHeight="1" spans="1:7">
      <c r="A76" s="202">
        <v>59999</v>
      </c>
      <c r="B76" s="204" t="s">
        <v>936</v>
      </c>
      <c r="C76" s="8"/>
      <c r="D76" s="8">
        <v>0</v>
      </c>
      <c r="E76" s="8">
        <v>0</v>
      </c>
      <c r="F76" s="201"/>
      <c r="G76" s="201">
        <v>-1</v>
      </c>
    </row>
  </sheetData>
  <mergeCells count="1">
    <mergeCell ref="A2:G2"/>
  </mergeCells>
  <dataValidations count="1">
    <dataValidation type="decimal" operator="between" allowBlank="1" showInputMessage="1" showErrorMessage="1" sqref="C5:C76 D5:D76 E5:E76">
      <formula1>-99999999999999</formula1>
      <formula2>99999999999999</formula2>
    </dataValidation>
  </dataValidations>
  <printOptions horizontalCentered="1"/>
  <pageMargins left="0.786805555555556" right="0.786805555555556" top="0.786805555555556" bottom="0.786805555555556" header="0.5" footer="0.5"/>
  <pageSetup paperSize="9" fitToHeight="0" orientation="landscape" horizontalDpi="600"/>
  <headerFooter>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2"/>
  <sheetViews>
    <sheetView workbookViewId="0">
      <selection activeCell="H60" sqref="H60"/>
    </sheetView>
  </sheetViews>
  <sheetFormatPr defaultColWidth="9" defaultRowHeight="13.5" outlineLevelCol="5"/>
  <cols>
    <col min="1" max="1" width="49.125" style="1" customWidth="1"/>
    <col min="2" max="2" width="11.375" style="1" customWidth="1"/>
    <col min="3" max="3" width="9" style="1"/>
    <col min="4" max="4" width="10.25" style="1" customWidth="1"/>
    <col min="5" max="5" width="12.125" style="1" customWidth="1"/>
    <col min="6" max="6" width="15.75" style="1" customWidth="1"/>
    <col min="7" max="16384" width="9" style="1"/>
  </cols>
  <sheetData>
    <row r="1" spans="1:6">
      <c r="A1" s="1" t="s">
        <v>1163</v>
      </c>
      <c r="D1" s="164"/>
      <c r="E1" s="184"/>
      <c r="F1" s="184"/>
    </row>
    <row r="2" ht="22.5" spans="1:6">
      <c r="A2" s="185" t="s">
        <v>1164</v>
      </c>
      <c r="B2" s="185"/>
      <c r="C2" s="185"/>
      <c r="D2" s="185"/>
      <c r="E2" s="185"/>
      <c r="F2" s="185"/>
    </row>
    <row r="3" spans="4:6">
      <c r="D3" s="164"/>
      <c r="E3" s="184"/>
      <c r="F3" s="186" t="s">
        <v>2</v>
      </c>
    </row>
    <row r="4" ht="23" customHeight="1" spans="1:6">
      <c r="A4" s="187" t="s">
        <v>4</v>
      </c>
      <c r="B4" s="187" t="s">
        <v>5</v>
      </c>
      <c r="C4" s="187" t="s">
        <v>6</v>
      </c>
      <c r="D4" s="187" t="s">
        <v>7</v>
      </c>
      <c r="E4" s="145" t="s">
        <v>8</v>
      </c>
      <c r="F4" s="145" t="s">
        <v>9</v>
      </c>
    </row>
    <row r="5" ht="23" customHeight="1" spans="1:6">
      <c r="A5" s="188" t="s">
        <v>1165</v>
      </c>
      <c r="B5" s="189">
        <v>8694</v>
      </c>
      <c r="C5" s="189">
        <v>8694</v>
      </c>
      <c r="D5" s="189">
        <v>8765</v>
      </c>
      <c r="E5" s="49">
        <v>1.00816655164481</v>
      </c>
      <c r="F5" s="49">
        <v>0</v>
      </c>
    </row>
    <row r="6" ht="23" customHeight="1" spans="1:6">
      <c r="A6" s="190" t="s">
        <v>1166</v>
      </c>
      <c r="B6" s="189">
        <v>708</v>
      </c>
      <c r="C6" s="189">
        <v>708</v>
      </c>
      <c r="D6" s="189">
        <v>708</v>
      </c>
      <c r="E6" s="49">
        <v>1</v>
      </c>
      <c r="F6" s="49">
        <v>0</v>
      </c>
    </row>
    <row r="7" ht="23" customHeight="1" spans="1:6">
      <c r="A7" s="190" t="s">
        <v>1167</v>
      </c>
      <c r="B7" s="189">
        <v>856</v>
      </c>
      <c r="C7" s="189">
        <v>856</v>
      </c>
      <c r="D7" s="189">
        <v>927</v>
      </c>
      <c r="E7" s="49">
        <v>1.08294392523364</v>
      </c>
      <c r="F7" s="49">
        <v>0</v>
      </c>
    </row>
    <row r="8" ht="23" customHeight="1" spans="1:6">
      <c r="A8" s="190" t="s">
        <v>1168</v>
      </c>
      <c r="B8" s="189">
        <v>6056</v>
      </c>
      <c r="C8" s="189">
        <v>6056</v>
      </c>
      <c r="D8" s="189">
        <v>1770</v>
      </c>
      <c r="E8" s="49">
        <v>0.29227212681638</v>
      </c>
      <c r="F8" s="49">
        <v>0</v>
      </c>
    </row>
    <row r="9" ht="23" customHeight="1" spans="1:6">
      <c r="A9" s="190" t="s">
        <v>1169</v>
      </c>
      <c r="B9" s="189">
        <v>13</v>
      </c>
      <c r="C9" s="189">
        <v>13</v>
      </c>
      <c r="D9" s="189">
        <v>13</v>
      </c>
      <c r="E9" s="49">
        <v>1</v>
      </c>
      <c r="F9" s="49">
        <v>0</v>
      </c>
    </row>
    <row r="10" ht="23" customHeight="1" spans="1:6">
      <c r="A10" s="190" t="s">
        <v>1170</v>
      </c>
      <c r="B10" s="189">
        <v>0</v>
      </c>
      <c r="C10" s="189">
        <v>0</v>
      </c>
      <c r="D10" s="189">
        <v>4286</v>
      </c>
      <c r="E10" s="49"/>
      <c r="F10" s="49">
        <v>0</v>
      </c>
    </row>
    <row r="11" ht="23" customHeight="1" spans="1:6">
      <c r="A11" s="190" t="s">
        <v>1171</v>
      </c>
      <c r="B11" s="189">
        <v>1061</v>
      </c>
      <c r="C11" s="189">
        <v>1061</v>
      </c>
      <c r="D11" s="189">
        <v>1061</v>
      </c>
      <c r="E11" s="49">
        <v>1</v>
      </c>
      <c r="F11" s="49">
        <v>0</v>
      </c>
    </row>
    <row r="12" ht="23" customHeight="1" spans="1:6">
      <c r="A12" s="188" t="s">
        <v>1172</v>
      </c>
      <c r="B12" s="189">
        <v>346747</v>
      </c>
      <c r="C12" s="189">
        <v>346747</v>
      </c>
      <c r="D12" s="189">
        <v>328353</v>
      </c>
      <c r="E12" s="49">
        <v>0.946952677312277</v>
      </c>
      <c r="F12" s="49">
        <v>-0.199552914102952</v>
      </c>
    </row>
    <row r="13" ht="23" customHeight="1" spans="1:6">
      <c r="A13" s="190" t="s">
        <v>1173</v>
      </c>
      <c r="B13" s="189">
        <v>479</v>
      </c>
      <c r="C13" s="189">
        <v>479</v>
      </c>
      <c r="D13" s="189">
        <v>479</v>
      </c>
      <c r="E13" s="49">
        <v>1</v>
      </c>
      <c r="F13" s="49">
        <v>0</v>
      </c>
    </row>
    <row r="14" ht="23" customHeight="1" spans="1:6">
      <c r="A14" s="190" t="s">
        <v>1174</v>
      </c>
      <c r="B14" s="189">
        <v>96259</v>
      </c>
      <c r="C14" s="189">
        <v>96259</v>
      </c>
      <c r="D14" s="189">
        <v>115252</v>
      </c>
      <c r="E14" s="49">
        <v>1.19731142023084</v>
      </c>
      <c r="F14" s="49">
        <v>0.0248266050151165</v>
      </c>
    </row>
    <row r="15" ht="23" customHeight="1" spans="1:6">
      <c r="A15" s="190" t="s">
        <v>1175</v>
      </c>
      <c r="B15" s="189">
        <v>45000</v>
      </c>
      <c r="C15" s="189">
        <v>45000</v>
      </c>
      <c r="D15" s="189">
        <v>40920</v>
      </c>
      <c r="E15" s="49">
        <v>0.909333333333333</v>
      </c>
      <c r="F15" s="49">
        <v>-0.00433111100296857</v>
      </c>
    </row>
    <row r="16" ht="23" customHeight="1" spans="1:6">
      <c r="A16" s="190" t="s">
        <v>1176</v>
      </c>
      <c r="B16" s="189">
        <v>3500</v>
      </c>
      <c r="C16" s="189">
        <v>3500</v>
      </c>
      <c r="D16" s="189">
        <v>3959</v>
      </c>
      <c r="E16" s="49">
        <v>1.13114285714286</v>
      </c>
      <c r="F16" s="49">
        <v>-0.570653942088711</v>
      </c>
    </row>
    <row r="17" ht="23" customHeight="1" spans="1:6">
      <c r="A17" s="190" t="s">
        <v>1177</v>
      </c>
      <c r="B17" s="189">
        <v>6000</v>
      </c>
      <c r="C17" s="189">
        <v>6000</v>
      </c>
      <c r="D17" s="189">
        <v>4753</v>
      </c>
      <c r="E17" s="49">
        <v>0.792166666666667</v>
      </c>
      <c r="F17" s="49">
        <v>0.0104166666666667</v>
      </c>
    </row>
    <row r="18" ht="23" customHeight="1" spans="1:6">
      <c r="A18" s="190" t="s">
        <v>1178</v>
      </c>
      <c r="B18" s="189">
        <v>0</v>
      </c>
      <c r="C18" s="189">
        <v>0</v>
      </c>
      <c r="D18" s="189">
        <v>109</v>
      </c>
      <c r="E18" s="49"/>
      <c r="F18" s="49">
        <v>0</v>
      </c>
    </row>
    <row r="19" ht="23" customHeight="1" spans="1:6">
      <c r="A19" s="190" t="s">
        <v>1179</v>
      </c>
      <c r="B19" s="189">
        <v>5273</v>
      </c>
      <c r="C19" s="189">
        <v>5273</v>
      </c>
      <c r="D19" s="189">
        <v>6608</v>
      </c>
      <c r="E19" s="49">
        <v>1.25317655983311</v>
      </c>
      <c r="F19" s="49">
        <v>-0.0442580271912062</v>
      </c>
    </row>
    <row r="20" ht="23" customHeight="1" spans="1:6">
      <c r="A20" s="190" t="s">
        <v>1180</v>
      </c>
      <c r="B20" s="189">
        <v>0</v>
      </c>
      <c r="C20" s="189">
        <v>0</v>
      </c>
      <c r="D20" s="189">
        <v>181</v>
      </c>
      <c r="E20" s="49"/>
      <c r="F20" s="49">
        <v>-0.0523560209424084</v>
      </c>
    </row>
    <row r="21" ht="23" customHeight="1" spans="1:6">
      <c r="A21" s="190" t="s">
        <v>1181</v>
      </c>
      <c r="B21" s="189">
        <v>21000</v>
      </c>
      <c r="C21" s="189">
        <v>21000</v>
      </c>
      <c r="D21" s="189">
        <v>16027</v>
      </c>
      <c r="E21" s="49">
        <v>0.763190476190476</v>
      </c>
      <c r="F21" s="49">
        <v>0</v>
      </c>
    </row>
    <row r="22" ht="23" customHeight="1" spans="1:6">
      <c r="A22" s="190" t="s">
        <v>1182</v>
      </c>
      <c r="B22" s="189">
        <v>1800</v>
      </c>
      <c r="C22" s="189">
        <v>1800</v>
      </c>
      <c r="D22" s="189">
        <v>2319</v>
      </c>
      <c r="E22" s="49">
        <v>1.28833333333333</v>
      </c>
      <c r="F22" s="49">
        <v>0.00520156046814035</v>
      </c>
    </row>
    <row r="23" ht="23" customHeight="1" spans="1:6">
      <c r="A23" s="190" t="s">
        <v>1183</v>
      </c>
      <c r="B23" s="189"/>
      <c r="C23" s="189"/>
      <c r="D23" s="189"/>
      <c r="E23" s="49"/>
      <c r="F23" s="49"/>
    </row>
    <row r="24" ht="23" customHeight="1" spans="1:6">
      <c r="A24" s="190" t="s">
        <v>1184</v>
      </c>
      <c r="B24" s="189"/>
      <c r="C24" s="189"/>
      <c r="D24" s="189"/>
      <c r="E24" s="49"/>
      <c r="F24" s="49"/>
    </row>
    <row r="25" ht="23" customHeight="1" spans="1:6">
      <c r="A25" s="190" t="s">
        <v>1185</v>
      </c>
      <c r="B25" s="182">
        <v>16808</v>
      </c>
      <c r="C25" s="182">
        <v>16808</v>
      </c>
      <c r="D25" s="189">
        <v>13432</v>
      </c>
      <c r="E25" s="49">
        <v>0.799143265111852</v>
      </c>
      <c r="F25" s="49">
        <v>-0.127282177896173</v>
      </c>
    </row>
    <row r="26" ht="23" customHeight="1" spans="1:6">
      <c r="A26" s="190" t="s">
        <v>1186</v>
      </c>
      <c r="B26" s="189">
        <v>0</v>
      </c>
      <c r="C26" s="189">
        <v>0</v>
      </c>
      <c r="D26" s="189">
        <v>30</v>
      </c>
      <c r="E26" s="49"/>
      <c r="F26" s="49"/>
    </row>
    <row r="27" ht="23" customHeight="1" spans="1:6">
      <c r="A27" s="190" t="s">
        <v>1187</v>
      </c>
      <c r="B27" s="189"/>
      <c r="C27" s="189"/>
      <c r="D27" s="189"/>
      <c r="E27" s="49"/>
      <c r="F27" s="49"/>
    </row>
    <row r="28" ht="23" customHeight="1" spans="1:6">
      <c r="A28" s="190" t="s">
        <v>1188</v>
      </c>
      <c r="B28" s="189"/>
      <c r="C28" s="189"/>
      <c r="D28" s="189"/>
      <c r="E28" s="49"/>
      <c r="F28" s="49"/>
    </row>
    <row r="29" ht="23" customHeight="1" spans="1:6">
      <c r="A29" s="190" t="s">
        <v>1189</v>
      </c>
      <c r="B29" s="189">
        <v>1700</v>
      </c>
      <c r="C29" s="189">
        <v>1700</v>
      </c>
      <c r="D29" s="189">
        <v>1420</v>
      </c>
      <c r="E29" s="49">
        <v>0.835294117647059</v>
      </c>
      <c r="F29" s="49">
        <v>0.105919003115265</v>
      </c>
    </row>
    <row r="30" ht="23" customHeight="1" spans="1:6">
      <c r="A30" s="190" t="s">
        <v>1190</v>
      </c>
      <c r="B30" s="189">
        <v>31103</v>
      </c>
      <c r="C30" s="189">
        <v>31103</v>
      </c>
      <c r="D30" s="189">
        <v>29531</v>
      </c>
      <c r="E30" s="49">
        <v>0.9494582516156</v>
      </c>
      <c r="F30" s="49">
        <v>-0.0618825248578417</v>
      </c>
    </row>
    <row r="31" ht="23" customHeight="1" spans="1:6">
      <c r="A31" s="190" t="s">
        <v>1191</v>
      </c>
      <c r="B31" s="189">
        <v>0</v>
      </c>
      <c r="C31" s="189">
        <v>0</v>
      </c>
      <c r="D31" s="189">
        <v>100</v>
      </c>
      <c r="E31" s="49"/>
      <c r="F31" s="49">
        <v>0.25</v>
      </c>
    </row>
    <row r="32" ht="23" customHeight="1" spans="1:6">
      <c r="A32" s="190" t="s">
        <v>1192</v>
      </c>
      <c r="B32" s="189">
        <v>0</v>
      </c>
      <c r="C32" s="189">
        <v>0</v>
      </c>
      <c r="D32" s="189">
        <v>982</v>
      </c>
      <c r="E32" s="49"/>
      <c r="F32" s="49">
        <v>0.534375</v>
      </c>
    </row>
    <row r="33" ht="23" customHeight="1" spans="1:6">
      <c r="A33" s="190" t="s">
        <v>1193</v>
      </c>
      <c r="B33" s="189">
        <v>33000</v>
      </c>
      <c r="C33" s="189">
        <v>33000</v>
      </c>
      <c r="D33" s="189">
        <v>44387</v>
      </c>
      <c r="E33" s="49">
        <v>1.34506060606061</v>
      </c>
      <c r="F33" s="49">
        <v>0.11025788538983</v>
      </c>
    </row>
    <row r="34" ht="23" customHeight="1" spans="1:6">
      <c r="A34" s="190" t="s">
        <v>1194</v>
      </c>
      <c r="B34" s="182">
        <v>44355</v>
      </c>
      <c r="C34" s="182">
        <v>44355</v>
      </c>
      <c r="D34" s="189">
        <v>12194</v>
      </c>
      <c r="E34" s="49">
        <v>0.274918273024462</v>
      </c>
      <c r="F34" s="49">
        <v>0.0408877507469056</v>
      </c>
    </row>
    <row r="35" ht="23" customHeight="1" spans="1:6">
      <c r="A35" s="190" t="s">
        <v>1195</v>
      </c>
      <c r="B35" s="189">
        <v>0</v>
      </c>
      <c r="C35" s="189">
        <v>0</v>
      </c>
      <c r="D35" s="189">
        <v>840</v>
      </c>
      <c r="E35" s="49"/>
      <c r="F35" s="49">
        <v>-0.104477611940298</v>
      </c>
    </row>
    <row r="36" ht="23" customHeight="1" spans="1:6">
      <c r="A36" s="190" t="s">
        <v>1196</v>
      </c>
      <c r="B36" s="189"/>
      <c r="C36" s="189"/>
      <c r="D36" s="189"/>
      <c r="E36" s="49"/>
      <c r="F36" s="49"/>
    </row>
    <row r="37" ht="23" customHeight="1" spans="1:6">
      <c r="A37" s="190" t="s">
        <v>1197</v>
      </c>
      <c r="B37" s="189">
        <v>27260</v>
      </c>
      <c r="C37" s="189">
        <v>27260</v>
      </c>
      <c r="D37" s="189">
        <v>25266</v>
      </c>
      <c r="E37" s="49">
        <v>0.926852531181218</v>
      </c>
      <c r="F37" s="49">
        <v>-0.736826206968387</v>
      </c>
    </row>
    <row r="38" ht="23" customHeight="1" spans="1:6">
      <c r="A38" s="190" t="s">
        <v>1198</v>
      </c>
      <c r="B38" s="189">
        <v>550</v>
      </c>
      <c r="C38" s="189">
        <v>550</v>
      </c>
      <c r="D38" s="189">
        <v>3056</v>
      </c>
      <c r="E38" s="49">
        <v>5.55636363636364</v>
      </c>
      <c r="F38" s="49">
        <v>0.0810045985143262</v>
      </c>
    </row>
    <row r="39" ht="23" customHeight="1" spans="1:6">
      <c r="A39" s="190" t="s">
        <v>1199</v>
      </c>
      <c r="B39" s="189"/>
      <c r="C39" s="189"/>
      <c r="D39" s="189"/>
      <c r="E39" s="49"/>
      <c r="F39" s="49"/>
    </row>
    <row r="40" ht="23" customHeight="1" spans="1:6">
      <c r="A40" s="190" t="s">
        <v>1200</v>
      </c>
      <c r="B40" s="189"/>
      <c r="C40" s="189"/>
      <c r="D40" s="189"/>
      <c r="E40" s="49"/>
      <c r="F40" s="49"/>
    </row>
    <row r="41" ht="23" customHeight="1" spans="1:6">
      <c r="A41" s="190" t="s">
        <v>1201</v>
      </c>
      <c r="B41" s="189"/>
      <c r="C41" s="189"/>
      <c r="D41" s="189"/>
      <c r="E41" s="49"/>
      <c r="F41" s="49"/>
    </row>
    <row r="42" ht="23" customHeight="1" spans="1:6">
      <c r="A42" s="190" t="s">
        <v>1202</v>
      </c>
      <c r="B42" s="189"/>
      <c r="C42" s="189"/>
      <c r="D42" s="189"/>
      <c r="E42" s="49"/>
      <c r="F42" s="49"/>
    </row>
    <row r="43" ht="23" customHeight="1" spans="1:6">
      <c r="A43" s="190" t="s">
        <v>1203</v>
      </c>
      <c r="B43" s="189">
        <v>717</v>
      </c>
      <c r="C43" s="189">
        <v>717</v>
      </c>
      <c r="D43" s="189">
        <v>2360</v>
      </c>
      <c r="E43" s="49">
        <v>3.29149232914923</v>
      </c>
      <c r="F43" s="49">
        <v>-0.383167799268165</v>
      </c>
    </row>
    <row r="44" ht="23" customHeight="1" spans="1:6">
      <c r="A44" s="190" t="s">
        <v>1204</v>
      </c>
      <c r="B44" s="189">
        <v>0</v>
      </c>
      <c r="C44" s="189">
        <v>0</v>
      </c>
      <c r="D44" s="189">
        <v>272</v>
      </c>
      <c r="E44" s="49"/>
      <c r="F44" s="49">
        <v>-0.325062034739454</v>
      </c>
    </row>
    <row r="45" ht="23" customHeight="1" spans="1:6">
      <c r="A45" s="190" t="s">
        <v>1205</v>
      </c>
      <c r="B45" s="189">
        <v>0</v>
      </c>
      <c r="C45" s="189">
        <v>0</v>
      </c>
      <c r="D45" s="189">
        <v>591</v>
      </c>
      <c r="E45" s="49"/>
      <c r="F45" s="49">
        <v>0.0350262697022767</v>
      </c>
    </row>
    <row r="46" ht="23" customHeight="1" spans="1:6">
      <c r="A46" s="190" t="s">
        <v>1206</v>
      </c>
      <c r="B46" s="189"/>
      <c r="C46" s="189"/>
      <c r="D46" s="189"/>
      <c r="E46" s="49"/>
      <c r="F46" s="49"/>
    </row>
    <row r="47" ht="23" customHeight="1" spans="1:6">
      <c r="A47" s="190" t="s">
        <v>1207</v>
      </c>
      <c r="B47" s="189">
        <v>2292</v>
      </c>
      <c r="C47" s="189">
        <v>2292</v>
      </c>
      <c r="D47" s="189"/>
      <c r="E47" s="49">
        <v>0</v>
      </c>
      <c r="F47" s="49">
        <v>-1</v>
      </c>
    </row>
    <row r="48" ht="23" customHeight="1" spans="1:6">
      <c r="A48" s="190" t="s">
        <v>1208</v>
      </c>
      <c r="B48" s="189">
        <v>475</v>
      </c>
      <c r="C48" s="189">
        <v>475</v>
      </c>
      <c r="D48" s="189"/>
      <c r="E48" s="49">
        <v>0</v>
      </c>
      <c r="F48" s="49">
        <v>-1</v>
      </c>
    </row>
    <row r="49" ht="23" customHeight="1" spans="1:6">
      <c r="A49" s="190" t="s">
        <v>1209</v>
      </c>
      <c r="B49" s="189"/>
      <c r="C49" s="189"/>
      <c r="D49" s="189"/>
      <c r="E49" s="49"/>
      <c r="F49" s="49"/>
    </row>
    <row r="50" ht="23" customHeight="1" spans="1:6">
      <c r="A50" s="190" t="s">
        <v>1210</v>
      </c>
      <c r="B50" s="189">
        <v>9176</v>
      </c>
      <c r="C50" s="189">
        <v>9176</v>
      </c>
      <c r="D50" s="189">
        <v>3285</v>
      </c>
      <c r="E50" s="49">
        <v>0.357999128160418</v>
      </c>
      <c r="F50" s="49">
        <v>-0.466720779220779</v>
      </c>
    </row>
    <row r="51" ht="23" customHeight="1" spans="1:6">
      <c r="A51" s="188" t="s">
        <v>1211</v>
      </c>
      <c r="B51" s="189">
        <v>25850</v>
      </c>
      <c r="C51" s="189">
        <v>25850</v>
      </c>
      <c r="D51" s="189">
        <v>21578</v>
      </c>
      <c r="E51" s="49">
        <v>0.834738878143133</v>
      </c>
      <c r="F51" s="49">
        <v>-0.265954551639679</v>
      </c>
    </row>
    <row r="52" ht="23" customHeight="1" spans="1:6">
      <c r="A52" s="190" t="s">
        <v>1212</v>
      </c>
      <c r="B52" s="189">
        <v>388</v>
      </c>
      <c r="C52" s="189">
        <v>388</v>
      </c>
      <c r="D52" s="189">
        <v>1757</v>
      </c>
      <c r="E52" s="49">
        <v>4.52835051546392</v>
      </c>
      <c r="F52" s="49">
        <v>0.956570155902005</v>
      </c>
    </row>
    <row r="53" ht="23" customHeight="1" spans="1:6">
      <c r="A53" s="190" t="s">
        <v>1213</v>
      </c>
      <c r="B53" s="189"/>
      <c r="C53" s="189"/>
      <c r="D53" s="189"/>
      <c r="E53" s="49"/>
      <c r="F53" s="49"/>
    </row>
    <row r="54" ht="23" customHeight="1" spans="1:6">
      <c r="A54" s="190" t="s">
        <v>1214</v>
      </c>
      <c r="B54" s="189">
        <v>0</v>
      </c>
      <c r="C54" s="189">
        <v>0</v>
      </c>
      <c r="D54" s="189">
        <v>227</v>
      </c>
      <c r="E54" s="49"/>
      <c r="F54" s="49">
        <v>12.3529411764706</v>
      </c>
    </row>
    <row r="55" ht="23" customHeight="1" spans="1:6">
      <c r="A55" s="190" t="s">
        <v>1215</v>
      </c>
      <c r="B55" s="189">
        <v>90</v>
      </c>
      <c r="C55" s="189">
        <v>90</v>
      </c>
      <c r="D55" s="189">
        <v>63</v>
      </c>
      <c r="E55" s="49">
        <v>0.7</v>
      </c>
      <c r="F55" s="49">
        <v>-0.475</v>
      </c>
    </row>
    <row r="56" ht="23" customHeight="1" spans="1:6">
      <c r="A56" s="190" t="s">
        <v>1216</v>
      </c>
      <c r="B56" s="189">
        <v>1142</v>
      </c>
      <c r="C56" s="189">
        <v>1142</v>
      </c>
      <c r="D56" s="189">
        <v>3040</v>
      </c>
      <c r="E56" s="49">
        <v>2.66199649737303</v>
      </c>
      <c r="F56" s="49">
        <v>0.935073201782304</v>
      </c>
    </row>
    <row r="57" ht="23" customHeight="1" spans="1:6">
      <c r="A57" s="190" t="s">
        <v>1217</v>
      </c>
      <c r="B57" s="189">
        <v>223</v>
      </c>
      <c r="C57" s="189">
        <v>223</v>
      </c>
      <c r="D57" s="189">
        <v>325</v>
      </c>
      <c r="E57" s="49">
        <v>1.45739910313901</v>
      </c>
      <c r="F57" s="49">
        <v>0.593137254901961</v>
      </c>
    </row>
    <row r="58" ht="23" customHeight="1" spans="1:6">
      <c r="A58" s="190" t="s">
        <v>1218</v>
      </c>
      <c r="B58" s="189">
        <v>298</v>
      </c>
      <c r="C58" s="189">
        <v>298</v>
      </c>
      <c r="D58" s="189">
        <v>178</v>
      </c>
      <c r="E58" s="49">
        <v>0.597315436241611</v>
      </c>
      <c r="F58" s="49">
        <v>-0.545918367346939</v>
      </c>
    </row>
    <row r="59" ht="23" customHeight="1" spans="1:6">
      <c r="A59" s="190" t="s">
        <v>1219</v>
      </c>
      <c r="B59" s="189">
        <v>604</v>
      </c>
      <c r="C59" s="189">
        <v>604</v>
      </c>
      <c r="D59" s="189">
        <v>339</v>
      </c>
      <c r="E59" s="49">
        <v>0.561258278145695</v>
      </c>
      <c r="F59" s="49">
        <v>-0.105540897097625</v>
      </c>
    </row>
    <row r="60" ht="23" customHeight="1" spans="1:6">
      <c r="A60" s="190" t="s">
        <v>1220</v>
      </c>
      <c r="B60" s="189">
        <v>1074</v>
      </c>
      <c r="C60" s="189">
        <v>1074</v>
      </c>
      <c r="D60" s="189">
        <v>534</v>
      </c>
      <c r="E60" s="49">
        <v>0.497206703910615</v>
      </c>
      <c r="F60" s="49">
        <v>-0.600598354525056</v>
      </c>
    </row>
    <row r="61" ht="23" customHeight="1" spans="1:6">
      <c r="A61" s="190" t="s">
        <v>1221</v>
      </c>
      <c r="B61" s="189">
        <v>2054</v>
      </c>
      <c r="C61" s="189">
        <v>2054</v>
      </c>
      <c r="D61" s="189">
        <v>3076</v>
      </c>
      <c r="E61" s="49">
        <v>1.49756572541383</v>
      </c>
      <c r="F61" s="49">
        <v>-0.662349066959385</v>
      </c>
    </row>
    <row r="62" ht="23" customHeight="1" spans="1:6">
      <c r="A62" s="190" t="s">
        <v>1222</v>
      </c>
      <c r="B62" s="189">
        <v>0</v>
      </c>
      <c r="C62" s="189">
        <v>0</v>
      </c>
      <c r="D62" s="189">
        <v>216</v>
      </c>
      <c r="E62" s="49"/>
      <c r="F62" s="49">
        <v>-0.370262390670554</v>
      </c>
    </row>
    <row r="63" ht="23" customHeight="1" spans="1:6">
      <c r="A63" s="190" t="s">
        <v>1223</v>
      </c>
      <c r="B63" s="189">
        <v>9713</v>
      </c>
      <c r="C63" s="189">
        <v>9713</v>
      </c>
      <c r="D63" s="189">
        <v>7388</v>
      </c>
      <c r="E63" s="49">
        <v>0.76063008339339</v>
      </c>
      <c r="F63" s="49">
        <v>-0.264070126506624</v>
      </c>
    </row>
    <row r="64" ht="23" customHeight="1" spans="1:6">
      <c r="A64" s="190" t="s">
        <v>1224</v>
      </c>
      <c r="B64" s="189">
        <v>1448</v>
      </c>
      <c r="C64" s="189">
        <v>1448</v>
      </c>
      <c r="D64" s="189">
        <v>1034</v>
      </c>
      <c r="E64" s="49">
        <v>0.714088397790055</v>
      </c>
      <c r="F64" s="49">
        <v>-0.213688212927757</v>
      </c>
    </row>
    <row r="65" ht="23" customHeight="1" spans="1:6">
      <c r="A65" s="190" t="s">
        <v>1225</v>
      </c>
      <c r="B65" s="189">
        <v>699</v>
      </c>
      <c r="C65" s="189">
        <v>699</v>
      </c>
      <c r="D65" s="189">
        <v>231</v>
      </c>
      <c r="E65" s="49">
        <v>0.330472103004292</v>
      </c>
      <c r="F65" s="49">
        <v>-0.531440162271805</v>
      </c>
    </row>
    <row r="66" ht="23" customHeight="1" spans="1:6">
      <c r="A66" s="190" t="s">
        <v>1226</v>
      </c>
      <c r="B66" s="189">
        <v>788</v>
      </c>
      <c r="C66" s="189">
        <v>788</v>
      </c>
      <c r="D66" s="189">
        <v>206</v>
      </c>
      <c r="E66" s="49">
        <v>0.261421319796954</v>
      </c>
      <c r="F66" s="49">
        <v>1.34090909090909</v>
      </c>
    </row>
    <row r="67" ht="23" customHeight="1" spans="1:6">
      <c r="A67" s="190" t="s">
        <v>1227</v>
      </c>
      <c r="B67" s="189">
        <v>0</v>
      </c>
      <c r="C67" s="189">
        <v>0</v>
      </c>
      <c r="D67" s="189">
        <v>36</v>
      </c>
      <c r="E67" s="49"/>
      <c r="F67" s="49">
        <v>0.8</v>
      </c>
    </row>
    <row r="68" ht="23" customHeight="1" spans="1:6">
      <c r="A68" s="190" t="s">
        <v>1228</v>
      </c>
      <c r="B68" s="189"/>
      <c r="C68" s="189"/>
      <c r="D68" s="189">
        <v>335</v>
      </c>
      <c r="E68" s="49"/>
      <c r="F68" s="49">
        <v>0.0737179487179487</v>
      </c>
    </row>
    <row r="69" ht="23" customHeight="1" spans="1:6">
      <c r="A69" s="190" t="s">
        <v>1229</v>
      </c>
      <c r="B69" s="189">
        <v>4511</v>
      </c>
      <c r="C69" s="189">
        <v>4511</v>
      </c>
      <c r="D69" s="189">
        <v>0</v>
      </c>
      <c r="E69" s="49">
        <v>0</v>
      </c>
      <c r="F69" s="49">
        <v>-1</v>
      </c>
    </row>
    <row r="70" ht="23" customHeight="1" spans="1:6">
      <c r="A70" s="190" t="s">
        <v>1230</v>
      </c>
      <c r="B70" s="189">
        <v>200</v>
      </c>
      <c r="C70" s="189">
        <v>200</v>
      </c>
      <c r="D70" s="189">
        <v>304</v>
      </c>
      <c r="E70" s="49">
        <v>1.52</v>
      </c>
      <c r="F70" s="49">
        <v>20.7142857142857</v>
      </c>
    </row>
    <row r="71" ht="23" customHeight="1" spans="1:6">
      <c r="A71" s="190" t="s">
        <v>1231</v>
      </c>
      <c r="B71" s="189">
        <v>268</v>
      </c>
      <c r="C71" s="189">
        <v>268</v>
      </c>
      <c r="D71" s="189">
        <v>2261</v>
      </c>
      <c r="E71" s="49">
        <v>8.4365671641791</v>
      </c>
      <c r="F71" s="49">
        <v>34.328125</v>
      </c>
    </row>
    <row r="72" ht="23" customHeight="1" spans="1:6">
      <c r="A72" s="190" t="s">
        <v>33</v>
      </c>
      <c r="B72" s="189">
        <v>2350</v>
      </c>
      <c r="C72" s="189">
        <v>2350</v>
      </c>
      <c r="D72" s="189">
        <v>28</v>
      </c>
      <c r="E72" s="49">
        <v>0.0119148936170213</v>
      </c>
      <c r="F72" s="49">
        <v>-0.461538461538462</v>
      </c>
    </row>
  </sheetData>
  <mergeCells count="1">
    <mergeCell ref="A2:F2"/>
  </mergeCells>
  <printOptions horizontalCentered="1"/>
  <pageMargins left="0.786805555555556" right="0.786805555555556" top="0.786805555555556" bottom="0.786805555555556" header="0.5" footer="0.5"/>
  <pageSetup paperSize="9" fitToHeight="0" orientation="landscape" horizontalDpi="600"/>
  <headerFooter>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
  <sheetViews>
    <sheetView workbookViewId="0">
      <selection activeCell="C17" sqref="C17"/>
    </sheetView>
  </sheetViews>
  <sheetFormatPr defaultColWidth="9" defaultRowHeight="13.5" outlineLevelCol="4"/>
  <cols>
    <col min="1" max="1" width="19.975" style="19" customWidth="1"/>
    <col min="2" max="2" width="14.375" style="19" customWidth="1"/>
    <col min="3" max="3" width="16.25" style="19" customWidth="1"/>
    <col min="4" max="4" width="21.3833333333333" style="19" customWidth="1"/>
    <col min="5" max="5" width="19.4583333333333" style="19" customWidth="1"/>
    <col min="6" max="16384" width="9" style="19"/>
  </cols>
  <sheetData>
    <row r="1" spans="1:5">
      <c r="A1" s="179" t="s">
        <v>1232</v>
      </c>
      <c r="B1" s="179"/>
      <c r="C1" s="179"/>
      <c r="D1" s="179"/>
      <c r="E1" s="179"/>
    </row>
    <row r="2" ht="39" customHeight="1" spans="1:5">
      <c r="A2" s="180" t="s">
        <v>1233</v>
      </c>
      <c r="B2" s="180"/>
      <c r="C2" s="180"/>
      <c r="D2" s="180"/>
      <c r="E2" s="180"/>
    </row>
    <row r="3" ht="26" customHeight="1" spans="1:5">
      <c r="A3" s="179"/>
      <c r="B3" s="179"/>
      <c r="C3" s="179"/>
      <c r="D3" s="179"/>
      <c r="E3" s="181" t="s">
        <v>2</v>
      </c>
    </row>
    <row r="4" ht="23" customHeight="1" spans="1:5">
      <c r="A4" s="182" t="s">
        <v>1234</v>
      </c>
      <c r="B4" s="182" t="s">
        <v>1235</v>
      </c>
      <c r="C4" s="182" t="s">
        <v>1236</v>
      </c>
      <c r="D4" s="182" t="s">
        <v>1237</v>
      </c>
      <c r="E4" s="182" t="s">
        <v>1238</v>
      </c>
    </row>
    <row r="5" ht="23" customHeight="1" spans="1:5">
      <c r="A5" s="182"/>
      <c r="B5" s="182"/>
      <c r="C5" s="182"/>
      <c r="D5" s="182"/>
      <c r="E5" s="182"/>
    </row>
    <row r="6" ht="23" customHeight="1" spans="1:5">
      <c r="A6" s="182"/>
      <c r="B6" s="182"/>
      <c r="C6" s="182"/>
      <c r="D6" s="182"/>
      <c r="E6" s="182"/>
    </row>
    <row r="7" ht="23" customHeight="1" spans="1:5">
      <c r="A7" s="182"/>
      <c r="B7" s="182"/>
      <c r="C7" s="182"/>
      <c r="D7" s="182"/>
      <c r="E7" s="182"/>
    </row>
    <row r="8" ht="23" customHeight="1" spans="1:5">
      <c r="A8" s="182" t="s">
        <v>1238</v>
      </c>
      <c r="B8" s="182">
        <v>0</v>
      </c>
      <c r="C8" s="182">
        <v>0</v>
      </c>
      <c r="D8" s="182">
        <v>0</v>
      </c>
      <c r="E8" s="182">
        <v>0</v>
      </c>
    </row>
    <row r="9" ht="23" customHeight="1" spans="1:5">
      <c r="A9" s="183" t="s">
        <v>1239</v>
      </c>
      <c r="B9" s="183"/>
      <c r="C9" s="183"/>
      <c r="D9" s="183"/>
      <c r="E9" s="183"/>
    </row>
  </sheetData>
  <mergeCells count="2">
    <mergeCell ref="A2:E2"/>
    <mergeCell ref="A9:E9"/>
  </mergeCells>
  <printOptions horizontalCentered="1"/>
  <pageMargins left="0.786805555555556" right="0.786805555555556" top="0.786805555555556" bottom="0.786805555555556" header="0.5" footer="0.5"/>
  <pageSetup paperSize="9" fitToHeight="0" orientation="landscape" horizontalDpi="600"/>
  <headerFooter>
    <oddFooter>&amp;C&amp;P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2"/>
  <sheetViews>
    <sheetView workbookViewId="0">
      <selection activeCell="D11" sqref="D6:F11"/>
    </sheetView>
  </sheetViews>
  <sheetFormatPr defaultColWidth="9" defaultRowHeight="13.5" outlineLevelCol="5"/>
  <cols>
    <col min="1" max="1" width="40.55" style="1" customWidth="1"/>
    <col min="2" max="2" width="13.375" style="1" customWidth="1"/>
    <col min="3" max="3" width="17.5" style="1" customWidth="1"/>
    <col min="4" max="4" width="16.375" style="1" customWidth="1"/>
    <col min="5" max="5" width="18.5" style="1" customWidth="1"/>
    <col min="6" max="6" width="18.75" style="1" customWidth="1"/>
    <col min="7" max="16384" width="9" style="1"/>
  </cols>
  <sheetData>
    <row r="1" spans="1:1">
      <c r="A1" s="1" t="s">
        <v>1240</v>
      </c>
    </row>
    <row r="2" ht="24" customHeight="1" spans="1:6">
      <c r="A2" s="66" t="s">
        <v>1241</v>
      </c>
      <c r="B2" s="66"/>
      <c r="C2" s="66"/>
      <c r="D2" s="66"/>
      <c r="E2" s="66"/>
      <c r="F2" s="66"/>
    </row>
    <row r="3" ht="31" customHeight="1" spans="1:6">
      <c r="A3" s="78" t="s">
        <v>1242</v>
      </c>
      <c r="B3" s="78"/>
      <c r="C3" s="78"/>
      <c r="D3" s="78"/>
      <c r="E3" s="78"/>
      <c r="F3" s="78"/>
    </row>
    <row r="4" ht="35" customHeight="1" spans="1:6">
      <c r="A4" s="5" t="s">
        <v>4</v>
      </c>
      <c r="B4" s="5" t="s">
        <v>1243</v>
      </c>
      <c r="C4" s="5"/>
      <c r="D4" s="5"/>
      <c r="E4" s="5"/>
      <c r="F4" s="5"/>
    </row>
    <row r="5" ht="35" customHeight="1" spans="1:6">
      <c r="A5" s="5"/>
      <c r="B5" s="5" t="s">
        <v>1238</v>
      </c>
      <c r="C5" s="5" t="s">
        <v>1244</v>
      </c>
      <c r="D5" s="5" t="s">
        <v>1245</v>
      </c>
      <c r="E5" s="5" t="s">
        <v>1246</v>
      </c>
      <c r="F5" s="5" t="s">
        <v>1247</v>
      </c>
    </row>
    <row r="6" ht="35" customHeight="1" spans="1:6">
      <c r="A6" s="9" t="s">
        <v>1248</v>
      </c>
      <c r="B6" s="8">
        <v>279869</v>
      </c>
      <c r="C6" s="8">
        <v>279869</v>
      </c>
      <c r="D6" s="82"/>
      <c r="E6" s="82"/>
      <c r="F6" s="82"/>
    </row>
    <row r="7" ht="35" customHeight="1" spans="1:6">
      <c r="A7" s="9" t="s">
        <v>1249</v>
      </c>
      <c r="B7" s="8">
        <v>291200</v>
      </c>
      <c r="C7" s="8">
        <v>291200</v>
      </c>
      <c r="D7" s="82"/>
      <c r="E7" s="82"/>
      <c r="F7" s="82"/>
    </row>
    <row r="8" ht="35" customHeight="1" spans="1:6">
      <c r="A8" s="9" t="s">
        <v>1250</v>
      </c>
      <c r="B8" s="8">
        <v>56300</v>
      </c>
      <c r="C8" s="8">
        <v>56300</v>
      </c>
      <c r="D8" s="82"/>
      <c r="E8" s="82"/>
      <c r="F8" s="82"/>
    </row>
    <row r="9" ht="35" customHeight="1" spans="1:6">
      <c r="A9" s="9" t="s">
        <v>1251</v>
      </c>
      <c r="B9" s="8">
        <v>50000</v>
      </c>
      <c r="C9" s="8">
        <v>50000</v>
      </c>
      <c r="D9" s="82"/>
      <c r="E9" s="82"/>
      <c r="F9" s="82"/>
    </row>
    <row r="10" ht="35" customHeight="1" spans="1:6">
      <c r="A10" s="9" t="s">
        <v>1252</v>
      </c>
      <c r="B10" s="8"/>
      <c r="C10" s="8"/>
      <c r="D10" s="82"/>
      <c r="E10" s="82"/>
      <c r="F10" s="82"/>
    </row>
    <row r="11" ht="35" customHeight="1" spans="1:6">
      <c r="A11" s="9" t="s">
        <v>1253</v>
      </c>
      <c r="B11" s="8">
        <f>B6+B8-B9-B10</f>
        <v>286169</v>
      </c>
      <c r="C11" s="8">
        <f>C6+C8-C9-C10</f>
        <v>286169</v>
      </c>
      <c r="D11" s="82"/>
      <c r="E11" s="82"/>
      <c r="F11" s="82"/>
    </row>
    <row r="12" ht="35" customHeight="1" spans="1:6">
      <c r="A12" s="83" t="s">
        <v>1254</v>
      </c>
      <c r="B12" s="84">
        <v>8183</v>
      </c>
      <c r="C12" s="82">
        <v>8183</v>
      </c>
      <c r="D12" s="84"/>
      <c r="E12" s="84"/>
      <c r="F12" s="84"/>
    </row>
  </sheetData>
  <mergeCells count="4">
    <mergeCell ref="A2:F2"/>
    <mergeCell ref="A3:F3"/>
    <mergeCell ref="B4:F4"/>
    <mergeCell ref="A4:A5"/>
  </mergeCells>
  <dataValidations count="1">
    <dataValidation type="decimal" operator="between" allowBlank="1" showInputMessage="1" showErrorMessage="1" sqref="B6 C6 B8:B11 C8:C11">
      <formula1>-99999999999999</formula1>
      <formula2>99999999999999</formula2>
    </dataValidation>
  </dataValidations>
  <printOptions horizontalCentered="1"/>
  <pageMargins left="0.786805555555556" right="0.786805555555556" top="0.786805555555556" bottom="0.786805555555556" header="0.5" footer="0.5"/>
  <pageSetup paperSize="9" fitToHeight="0" orientation="landscape" horizontalDpi="600"/>
  <headerFooter>
    <oddFooter>&amp;C&amp;P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workbookViewId="0">
      <selection activeCell="C9" sqref="C9"/>
    </sheetView>
  </sheetViews>
  <sheetFormatPr defaultColWidth="9" defaultRowHeight="13.5" outlineLevelCol="6"/>
  <cols>
    <col min="1" max="1" width="9" style="1"/>
    <col min="2" max="2" width="27.3333333333333" style="1" customWidth="1"/>
    <col min="3" max="3" width="21.75" style="164" customWidth="1"/>
    <col min="4" max="4" width="14.5" style="164" customWidth="1"/>
    <col min="5" max="5" width="13.125" style="164" customWidth="1"/>
    <col min="6" max="6" width="12" style="164" customWidth="1"/>
    <col min="7" max="7" width="15" style="164" customWidth="1"/>
    <col min="8" max="16384" width="9" style="1"/>
  </cols>
  <sheetData>
    <row r="1" spans="1:1">
      <c r="A1" s="165" t="s">
        <v>1255</v>
      </c>
    </row>
    <row r="2" ht="22.5" spans="1:7">
      <c r="A2" s="139" t="s">
        <v>1256</v>
      </c>
      <c r="B2" s="139"/>
      <c r="C2" s="139"/>
      <c r="D2" s="139"/>
      <c r="E2" s="139"/>
      <c r="F2" s="139"/>
      <c r="G2" s="139"/>
    </row>
    <row r="3" ht="14.25" spans="1:7">
      <c r="A3" s="165"/>
      <c r="B3" s="142"/>
      <c r="C3" s="166"/>
      <c r="D3" s="166"/>
      <c r="E3" s="166"/>
      <c r="F3" s="167"/>
      <c r="G3" s="168" t="s">
        <v>2</v>
      </c>
    </row>
    <row r="4" s="163" customFormat="1" ht="26" customHeight="1" spans="1:7">
      <c r="A4" s="43" t="s">
        <v>1257</v>
      </c>
      <c r="B4" s="5" t="s">
        <v>4</v>
      </c>
      <c r="C4" s="5" t="s">
        <v>5</v>
      </c>
      <c r="D4" s="5" t="s">
        <v>6</v>
      </c>
      <c r="E4" s="5" t="s">
        <v>7</v>
      </c>
      <c r="F4" s="169" t="s">
        <v>8</v>
      </c>
      <c r="G4" s="169" t="s">
        <v>9</v>
      </c>
    </row>
    <row r="5" ht="14.25" spans="1:7">
      <c r="A5" s="170">
        <v>1030102</v>
      </c>
      <c r="B5" s="171" t="s">
        <v>1258</v>
      </c>
      <c r="C5" s="11"/>
      <c r="D5" s="11"/>
      <c r="E5" s="11"/>
      <c r="F5" s="148"/>
      <c r="G5" s="148"/>
    </row>
    <row r="6" ht="28.5" spans="1:7">
      <c r="A6" s="170">
        <v>1030112</v>
      </c>
      <c r="B6" s="171" t="s">
        <v>1259</v>
      </c>
      <c r="C6" s="11"/>
      <c r="D6" s="11"/>
      <c r="E6" s="11"/>
      <c r="F6" s="148"/>
      <c r="G6" s="148"/>
    </row>
    <row r="7" ht="14.25" spans="1:7">
      <c r="A7" s="54"/>
      <c r="B7" s="171" t="s">
        <v>1260</v>
      </c>
      <c r="C7" s="11"/>
      <c r="D7" s="11"/>
      <c r="E7" s="11"/>
      <c r="F7" s="148"/>
      <c r="G7" s="148"/>
    </row>
    <row r="8" ht="28.5" spans="1:7">
      <c r="A8" s="54"/>
      <c r="B8" s="171" t="s">
        <v>1261</v>
      </c>
      <c r="C8" s="11"/>
      <c r="D8" s="11"/>
      <c r="E8" s="11"/>
      <c r="F8" s="148"/>
      <c r="G8" s="148"/>
    </row>
    <row r="9" ht="14.25" spans="1:7">
      <c r="A9" s="54"/>
      <c r="B9" s="171" t="s">
        <v>1262</v>
      </c>
      <c r="C9" s="11"/>
      <c r="D9" s="11"/>
      <c r="E9" s="11"/>
      <c r="F9" s="148"/>
      <c r="G9" s="148"/>
    </row>
    <row r="10" ht="14.25" spans="1:7">
      <c r="A10" s="54"/>
      <c r="B10" s="171" t="s">
        <v>1263</v>
      </c>
      <c r="C10" s="150">
        <v>100</v>
      </c>
      <c r="D10" s="150">
        <v>100</v>
      </c>
      <c r="E10" s="150"/>
      <c r="F10" s="148">
        <f>E10/D10</f>
        <v>0</v>
      </c>
      <c r="G10" s="148"/>
    </row>
    <row r="11" ht="14.25" spans="1:7">
      <c r="A11" s="170">
        <v>1030148</v>
      </c>
      <c r="B11" s="171" t="s">
        <v>1264</v>
      </c>
      <c r="C11" s="150">
        <v>50000</v>
      </c>
      <c r="D11" s="150">
        <v>50000</v>
      </c>
      <c r="E11" s="150">
        <v>52450</v>
      </c>
      <c r="F11" s="148">
        <f>E11/D11</f>
        <v>1.049</v>
      </c>
      <c r="G11" s="148">
        <v>-0.404437480128991</v>
      </c>
    </row>
    <row r="12" ht="31" customHeight="1" spans="1:7">
      <c r="A12" s="54"/>
      <c r="B12" s="171" t="s">
        <v>1265</v>
      </c>
      <c r="C12" s="11"/>
      <c r="D12" s="11"/>
      <c r="E12" s="11"/>
      <c r="F12" s="148"/>
      <c r="G12" s="148"/>
    </row>
    <row r="13" ht="26" customHeight="1" spans="1:7">
      <c r="A13" s="54"/>
      <c r="B13" s="171" t="s">
        <v>1266</v>
      </c>
      <c r="C13" s="11"/>
      <c r="D13" s="11"/>
      <c r="E13" s="11"/>
      <c r="F13" s="148"/>
      <c r="G13" s="148"/>
    </row>
    <row r="14" ht="30" customHeight="1" spans="1:7">
      <c r="A14" s="170">
        <v>1030156</v>
      </c>
      <c r="B14" s="171" t="s">
        <v>1267</v>
      </c>
      <c r="C14" s="150">
        <v>1100</v>
      </c>
      <c r="D14" s="150">
        <v>1100</v>
      </c>
      <c r="E14" s="150">
        <v>1772</v>
      </c>
      <c r="F14" s="148">
        <f>E14/D14</f>
        <v>1.61090909090909</v>
      </c>
      <c r="G14" s="148">
        <v>0.521030042918455</v>
      </c>
    </row>
    <row r="15" ht="31" customHeight="1" spans="1:7">
      <c r="A15" s="54"/>
      <c r="B15" s="171" t="s">
        <v>1268</v>
      </c>
      <c r="C15" s="11"/>
      <c r="D15" s="11"/>
      <c r="E15" s="11"/>
      <c r="F15" s="148"/>
      <c r="G15" s="148"/>
    </row>
    <row r="16" ht="33" customHeight="1" spans="1:7">
      <c r="A16" s="54"/>
      <c r="B16" s="171" t="s">
        <v>1269</v>
      </c>
      <c r="C16" s="11"/>
      <c r="D16" s="11"/>
      <c r="E16" s="11"/>
      <c r="F16" s="148"/>
      <c r="G16" s="148"/>
    </row>
    <row r="17" ht="27" customHeight="1" spans="1:7">
      <c r="A17" s="54"/>
      <c r="B17" s="171" t="s">
        <v>1270</v>
      </c>
      <c r="C17" s="11"/>
      <c r="D17" s="11"/>
      <c r="E17" s="11"/>
      <c r="F17" s="148"/>
      <c r="G17" s="148"/>
    </row>
    <row r="18" ht="14.25" spans="1:7">
      <c r="A18" s="170">
        <v>1030178</v>
      </c>
      <c r="B18" s="171" t="s">
        <v>1271</v>
      </c>
      <c r="C18" s="150">
        <v>1400</v>
      </c>
      <c r="D18" s="150">
        <v>1400</v>
      </c>
      <c r="E18" s="150">
        <v>1301</v>
      </c>
      <c r="F18" s="148">
        <f>E18/D18</f>
        <v>0.929285714285714</v>
      </c>
      <c r="G18" s="148">
        <v>-0.117367706919946</v>
      </c>
    </row>
    <row r="19" ht="28.5" spans="1:7">
      <c r="A19" s="54"/>
      <c r="B19" s="171" t="s">
        <v>1272</v>
      </c>
      <c r="C19" s="11"/>
      <c r="D19" s="11"/>
      <c r="E19" s="11"/>
      <c r="F19" s="148"/>
      <c r="G19" s="148"/>
    </row>
    <row r="20" ht="14.25" spans="1:7">
      <c r="A20" s="54"/>
      <c r="B20" s="171" t="s">
        <v>1273</v>
      </c>
      <c r="C20" s="11"/>
      <c r="D20" s="11"/>
      <c r="E20" s="11"/>
      <c r="F20" s="148"/>
      <c r="G20" s="148"/>
    </row>
    <row r="21" ht="28.5" spans="1:7">
      <c r="A21" s="170">
        <v>10310</v>
      </c>
      <c r="B21" s="171" t="s">
        <v>1274</v>
      </c>
      <c r="C21" s="150">
        <v>45000</v>
      </c>
      <c r="D21" s="150">
        <v>45000</v>
      </c>
      <c r="E21" s="150">
        <v>24500</v>
      </c>
      <c r="F21" s="148">
        <v>0</v>
      </c>
      <c r="G21" s="148">
        <v>-0.78695652173913</v>
      </c>
    </row>
    <row r="22" ht="14.25" spans="1:7">
      <c r="A22" s="54"/>
      <c r="B22" s="172" t="s">
        <v>1275</v>
      </c>
      <c r="C22" s="11">
        <f>SUM(C5:C21)</f>
        <v>97600</v>
      </c>
      <c r="D22" s="11">
        <f>SUM(D5:D21)</f>
        <v>97600</v>
      </c>
      <c r="E22" s="11">
        <f>SUM(E5:E21)</f>
        <v>80023</v>
      </c>
      <c r="F22" s="148">
        <f>E22/D22</f>
        <v>0.819907786885246</v>
      </c>
      <c r="G22" s="148">
        <v>-0.610985527959671</v>
      </c>
    </row>
    <row r="23" ht="28.5" spans="1:7">
      <c r="A23" s="54"/>
      <c r="B23" s="172" t="s">
        <v>1276</v>
      </c>
      <c r="C23" s="173">
        <v>3000</v>
      </c>
      <c r="D23" s="173">
        <v>3769</v>
      </c>
      <c r="E23" s="159">
        <v>3606</v>
      </c>
      <c r="F23" s="148">
        <f>E23/D23</f>
        <v>0.956752454231892</v>
      </c>
      <c r="G23" s="148">
        <v>0.137539432176656</v>
      </c>
    </row>
    <row r="24" ht="26" customHeight="1" spans="1:7">
      <c r="A24" s="54"/>
      <c r="B24" s="174" t="s">
        <v>1277</v>
      </c>
      <c r="C24" s="175"/>
      <c r="D24" s="175"/>
      <c r="E24" s="11"/>
      <c r="F24" s="148"/>
      <c r="G24" s="148"/>
    </row>
    <row r="25" ht="28.5" spans="1:7">
      <c r="A25" s="54"/>
      <c r="B25" s="174" t="s">
        <v>1278</v>
      </c>
      <c r="C25" s="175"/>
      <c r="D25" s="175"/>
      <c r="E25" s="11"/>
      <c r="F25" s="148"/>
      <c r="G25" s="148"/>
    </row>
    <row r="26" ht="30" customHeight="1" spans="1:7">
      <c r="A26" s="54"/>
      <c r="B26" s="176" t="s">
        <v>1279</v>
      </c>
      <c r="C26" s="177">
        <v>0</v>
      </c>
      <c r="D26" s="178">
        <v>83900</v>
      </c>
      <c r="E26" s="159">
        <v>83900</v>
      </c>
      <c r="F26" s="148">
        <f>E26/D26</f>
        <v>1</v>
      </c>
      <c r="G26" s="148">
        <v>0.0120627261761157</v>
      </c>
    </row>
    <row r="27" ht="30" customHeight="1" spans="1:7">
      <c r="A27" s="54"/>
      <c r="B27" s="172" t="s">
        <v>1280</v>
      </c>
      <c r="C27" s="178">
        <v>16702</v>
      </c>
      <c r="D27" s="178">
        <v>16702</v>
      </c>
      <c r="E27" s="159">
        <v>16702</v>
      </c>
      <c r="F27" s="148">
        <f>E27/D27</f>
        <v>1</v>
      </c>
      <c r="G27" s="148">
        <v>1.63729669982631</v>
      </c>
    </row>
    <row r="28" ht="27" customHeight="1" spans="1:7">
      <c r="A28" s="54"/>
      <c r="B28" s="155" t="s">
        <v>1281</v>
      </c>
      <c r="C28" s="155">
        <f>C22+C23+C26+C27</f>
        <v>117302</v>
      </c>
      <c r="D28" s="155">
        <f>D22+D23+D26+D27</f>
        <v>201971</v>
      </c>
      <c r="E28" s="155">
        <f>E22+E23+E26+E27</f>
        <v>184231</v>
      </c>
      <c r="F28" s="169">
        <f t="shared" ref="F26:F28" si="0">E28/D28</f>
        <v>0.912165607933812</v>
      </c>
      <c r="G28" s="148">
        <v>-0.382003287377143</v>
      </c>
    </row>
  </sheetData>
  <mergeCells count="1">
    <mergeCell ref="A2:G2"/>
  </mergeCells>
  <conditionalFormatting sqref="C23:E23">
    <cfRule type="cellIs" dxfId="0" priority="3" stopIfTrue="1" operator="equal">
      <formula>0</formula>
    </cfRule>
  </conditionalFormatting>
  <conditionalFormatting sqref="D26:E26">
    <cfRule type="cellIs" dxfId="0" priority="2" stopIfTrue="1" operator="equal">
      <formula>0</formula>
    </cfRule>
  </conditionalFormatting>
  <conditionalFormatting sqref="C27:E27">
    <cfRule type="cellIs" dxfId="0" priority="1" stopIfTrue="1" operator="equal">
      <formula>0</formula>
    </cfRule>
  </conditionalFormatting>
  <conditionalFormatting sqref="D24:D25">
    <cfRule type="cellIs" dxfId="0" priority="7" stopIfTrue="1" operator="equal">
      <formula>0</formula>
    </cfRule>
  </conditionalFormatting>
  <conditionalFormatting sqref="B22:B23 B24:C26 B27">
    <cfRule type="cellIs" dxfId="0" priority="10" stopIfTrue="1" operator="equal">
      <formula>0</formula>
    </cfRule>
  </conditionalFormatting>
  <printOptions horizontalCentered="1"/>
  <pageMargins left="0.786805555555556" right="0.786805555555556" top="0.786805555555556" bottom="0.786805555555556" header="0.5" footer="0.5"/>
  <pageSetup paperSize="9" fitToHeight="0" orientation="landscape" horizontalDpi="600"/>
  <headerFooter>
    <oddFooter>&amp;C&amp;P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62"/>
  <sheetViews>
    <sheetView workbookViewId="0">
      <selection activeCell="E60" sqref="E60"/>
    </sheetView>
  </sheetViews>
  <sheetFormatPr defaultColWidth="9" defaultRowHeight="13.5" outlineLevelCol="5"/>
  <cols>
    <col min="1" max="1" width="43" style="1" customWidth="1"/>
    <col min="2" max="2" width="12.5" style="1" customWidth="1"/>
    <col min="3" max="3" width="14.5" style="1" customWidth="1"/>
    <col min="4" max="4" width="9" style="1"/>
    <col min="5" max="5" width="9.875" style="1" customWidth="1"/>
    <col min="6" max="6" width="12.125" style="1" customWidth="1"/>
    <col min="7" max="16384" width="9" style="1"/>
  </cols>
  <sheetData>
    <row r="1" spans="1:6">
      <c r="A1" s="1" t="s">
        <v>1282</v>
      </c>
      <c r="B1" s="137"/>
      <c r="C1" s="137"/>
      <c r="D1" s="137"/>
      <c r="E1" s="138"/>
      <c r="F1" s="138"/>
    </row>
    <row r="2" ht="22.5" spans="1:6">
      <c r="A2" s="139" t="s">
        <v>1283</v>
      </c>
      <c r="B2" s="139"/>
      <c r="C2" s="139"/>
      <c r="D2" s="139"/>
      <c r="E2" s="140"/>
      <c r="F2" s="140"/>
    </row>
    <row r="3" ht="14.25" spans="1:6">
      <c r="A3" s="141"/>
      <c r="B3" s="142"/>
      <c r="C3" s="142"/>
      <c r="D3" s="137"/>
      <c r="E3" s="138"/>
      <c r="F3" s="143" t="s">
        <v>2</v>
      </c>
    </row>
    <row r="4" ht="31" customHeight="1" spans="1:6">
      <c r="A4" s="5" t="s">
        <v>4</v>
      </c>
      <c r="B4" s="144" t="s">
        <v>5</v>
      </c>
      <c r="C4" s="144" t="s">
        <v>6</v>
      </c>
      <c r="D4" s="144" t="s">
        <v>7</v>
      </c>
      <c r="E4" s="145" t="s">
        <v>8</v>
      </c>
      <c r="F4" s="145" t="s">
        <v>9</v>
      </c>
    </row>
    <row r="5" ht="31" customHeight="1" spans="1:6">
      <c r="A5" s="146" t="s">
        <v>1284</v>
      </c>
      <c r="B5" s="147"/>
      <c r="C5" s="147"/>
      <c r="D5" s="147">
        <v>2</v>
      </c>
      <c r="E5" s="148"/>
      <c r="F5" s="49">
        <v>-0.947368421052632</v>
      </c>
    </row>
    <row r="6" ht="31" customHeight="1" spans="1:6">
      <c r="A6" s="146" t="s">
        <v>1285</v>
      </c>
      <c r="B6" s="147"/>
      <c r="C6" s="147"/>
      <c r="D6" s="147">
        <v>2</v>
      </c>
      <c r="E6" s="148"/>
      <c r="F6" s="49">
        <v>-0.947368421052632</v>
      </c>
    </row>
    <row r="7" ht="31" customHeight="1" spans="1:6">
      <c r="A7" s="149" t="s">
        <v>1286</v>
      </c>
      <c r="B7" s="150"/>
      <c r="C7" s="150"/>
      <c r="D7" s="150"/>
      <c r="E7" s="148"/>
      <c r="F7" s="148"/>
    </row>
    <row r="8" ht="31" customHeight="1" spans="1:6">
      <c r="A8" s="149" t="s">
        <v>1287</v>
      </c>
      <c r="B8" s="150"/>
      <c r="C8" s="150"/>
      <c r="D8" s="150"/>
      <c r="E8" s="148"/>
      <c r="F8" s="148"/>
    </row>
    <row r="9" ht="31" customHeight="1" spans="1:6">
      <c r="A9" s="149" t="s">
        <v>1288</v>
      </c>
      <c r="B9" s="150"/>
      <c r="C9" s="150"/>
      <c r="D9" s="150"/>
      <c r="E9" s="148"/>
      <c r="F9" s="49">
        <v>-1</v>
      </c>
    </row>
    <row r="10" ht="31" customHeight="1" spans="1:6">
      <c r="A10" s="149" t="s">
        <v>1289</v>
      </c>
      <c r="B10" s="150"/>
      <c r="C10" s="150"/>
      <c r="D10" s="150"/>
      <c r="E10" s="148"/>
      <c r="F10" s="49">
        <v>-1</v>
      </c>
    </row>
    <row r="11" ht="31" customHeight="1" spans="1:6">
      <c r="A11" s="149" t="s">
        <v>1290</v>
      </c>
      <c r="B11" s="150"/>
      <c r="C11" s="150"/>
      <c r="D11" s="150"/>
      <c r="E11" s="148"/>
      <c r="F11" s="148"/>
    </row>
    <row r="12" ht="31" customHeight="1" spans="1:6">
      <c r="A12" s="149" t="s">
        <v>1291</v>
      </c>
      <c r="B12" s="150"/>
      <c r="C12" s="150"/>
      <c r="D12" s="150"/>
      <c r="E12" s="148"/>
      <c r="F12" s="148"/>
    </row>
    <row r="13" ht="31" customHeight="1" spans="1:6">
      <c r="A13" s="149" t="s">
        <v>1292</v>
      </c>
      <c r="B13" s="150"/>
      <c r="C13" s="150"/>
      <c r="D13" s="150"/>
      <c r="E13" s="148"/>
      <c r="F13" s="148"/>
    </row>
    <row r="14" ht="31" customHeight="1" spans="1:6">
      <c r="A14" s="149" t="s">
        <v>1293</v>
      </c>
      <c r="B14" s="150"/>
      <c r="C14" s="150"/>
      <c r="D14" s="150"/>
      <c r="E14" s="148"/>
      <c r="F14" s="148"/>
    </row>
    <row r="15" ht="31" customHeight="1" spans="1:6">
      <c r="A15" s="149" t="s">
        <v>1294</v>
      </c>
      <c r="B15" s="150"/>
      <c r="C15" s="150"/>
      <c r="D15" s="150"/>
      <c r="E15" s="148"/>
      <c r="F15" s="148"/>
    </row>
    <row r="16" ht="31" customHeight="1" spans="1:6">
      <c r="A16" s="149" t="s">
        <v>1295</v>
      </c>
      <c r="B16" s="147">
        <f>SUM(B17:B26)</f>
        <v>27880</v>
      </c>
      <c r="C16" s="147">
        <f>SUM(C17:C26)</f>
        <v>27880</v>
      </c>
      <c r="D16" s="147">
        <f>SUM(D17:D26)</f>
        <v>49091</v>
      </c>
      <c r="E16" s="148">
        <f t="shared" ref="E16:E21" si="0">D16/C16</f>
        <v>1.7607962697274</v>
      </c>
      <c r="F16" s="49">
        <v>-0.381554082995288</v>
      </c>
    </row>
    <row r="17" ht="31" customHeight="1" spans="1:6">
      <c r="A17" s="149" t="s">
        <v>1296</v>
      </c>
      <c r="B17" s="150">
        <v>26855</v>
      </c>
      <c r="C17" s="150">
        <v>26855</v>
      </c>
      <c r="D17" s="150">
        <v>47460</v>
      </c>
      <c r="E17" s="148">
        <f t="shared" si="0"/>
        <v>1.76726866505306</v>
      </c>
      <c r="F17" s="49">
        <v>-0.390788662969809</v>
      </c>
    </row>
    <row r="18" ht="31" customHeight="1" spans="1:6">
      <c r="A18" s="149" t="s">
        <v>1297</v>
      </c>
      <c r="B18" s="150"/>
      <c r="C18" s="150"/>
      <c r="D18" s="150"/>
      <c r="E18" s="148"/>
      <c r="F18" s="148"/>
    </row>
    <row r="19" ht="31" customHeight="1" spans="1:6">
      <c r="A19" s="149" t="s">
        <v>1298</v>
      </c>
      <c r="B19" s="150"/>
      <c r="C19" s="150"/>
      <c r="D19" s="150"/>
      <c r="E19" s="148"/>
      <c r="F19" s="148"/>
    </row>
    <row r="20" ht="31" customHeight="1" spans="1:6">
      <c r="A20" s="149" t="s">
        <v>1299</v>
      </c>
      <c r="B20" s="150">
        <f>VLOOKUP(A20,[1]政府性基金支出预算表!$A$5:$C$58,3,0)</f>
        <v>225</v>
      </c>
      <c r="C20" s="150">
        <v>225</v>
      </c>
      <c r="D20" s="150">
        <v>171</v>
      </c>
      <c r="E20" s="148">
        <f t="shared" si="0"/>
        <v>0.76</v>
      </c>
      <c r="F20" s="49">
        <v>0.11038961038961</v>
      </c>
    </row>
    <row r="21" ht="31" customHeight="1" spans="1:6">
      <c r="A21" s="149" t="s">
        <v>1300</v>
      </c>
      <c r="B21" s="150">
        <f>VLOOKUP(A21,[1]政府性基金支出预算表!$A$5:$C$58,3,0)</f>
        <v>800</v>
      </c>
      <c r="C21" s="150">
        <v>800</v>
      </c>
      <c r="D21" s="150">
        <v>1460</v>
      </c>
      <c r="E21" s="148">
        <f t="shared" si="0"/>
        <v>1.825</v>
      </c>
      <c r="F21" s="49">
        <v>0.106060606060606</v>
      </c>
    </row>
    <row r="22" ht="31" customHeight="1" spans="1:6">
      <c r="A22" s="149" t="s">
        <v>1301</v>
      </c>
      <c r="B22" s="150"/>
      <c r="C22" s="150"/>
      <c r="D22" s="150"/>
      <c r="E22" s="148"/>
      <c r="F22" s="148"/>
    </row>
    <row r="23" ht="31" customHeight="1" spans="1:6">
      <c r="A23" s="149" t="s">
        <v>1302</v>
      </c>
      <c r="B23" s="150"/>
      <c r="C23" s="150"/>
      <c r="D23" s="150"/>
      <c r="E23" s="148"/>
      <c r="F23" s="148"/>
    </row>
    <row r="24" ht="31" customHeight="1" spans="1:6">
      <c r="A24" s="149" t="s">
        <v>1303</v>
      </c>
      <c r="B24" s="150"/>
      <c r="C24" s="150"/>
      <c r="D24" s="150"/>
      <c r="E24" s="148"/>
      <c r="F24" s="148"/>
    </row>
    <row r="25" ht="31" customHeight="1" spans="1:6">
      <c r="A25" s="149" t="s">
        <v>1304</v>
      </c>
      <c r="B25" s="150"/>
      <c r="C25" s="150"/>
      <c r="D25" s="150"/>
      <c r="E25" s="148"/>
      <c r="F25" s="148"/>
    </row>
    <row r="26" ht="31" customHeight="1" spans="1:6">
      <c r="A26" s="149" t="s">
        <v>1305</v>
      </c>
      <c r="B26" s="150"/>
      <c r="C26" s="150"/>
      <c r="D26" s="150"/>
      <c r="E26" s="148"/>
      <c r="F26" s="148"/>
    </row>
    <row r="27" ht="31" customHeight="1" spans="1:6">
      <c r="A27" s="149" t="s">
        <v>1306</v>
      </c>
      <c r="B27" s="147">
        <v>1000</v>
      </c>
      <c r="C27" s="147">
        <v>1000</v>
      </c>
      <c r="D27" s="147">
        <v>1054</v>
      </c>
      <c r="E27" s="148">
        <f>D27/C27</f>
        <v>1.054</v>
      </c>
      <c r="F27" s="49">
        <v>-0.208708708708709</v>
      </c>
    </row>
    <row r="28" ht="31" customHeight="1" spans="1:6">
      <c r="A28" s="151" t="s">
        <v>1307</v>
      </c>
      <c r="B28" s="54"/>
      <c r="C28" s="54"/>
      <c r="D28" s="54"/>
      <c r="E28" s="54"/>
      <c r="F28" s="148"/>
    </row>
    <row r="29" ht="31" customHeight="1" spans="1:6">
      <c r="A29" s="149" t="s">
        <v>1308</v>
      </c>
      <c r="B29" s="150"/>
      <c r="C29" s="150"/>
      <c r="D29" s="150"/>
      <c r="E29" s="148"/>
      <c r="F29" s="148"/>
    </row>
    <row r="30" ht="31" customHeight="1" spans="1:6">
      <c r="A30" s="149" t="s">
        <v>1309</v>
      </c>
      <c r="B30" s="150"/>
      <c r="C30" s="150"/>
      <c r="D30" s="150"/>
      <c r="E30" s="148"/>
      <c r="F30" s="148"/>
    </row>
    <row r="31" ht="31" customHeight="1" spans="1:6">
      <c r="A31" s="149" t="s">
        <v>1310</v>
      </c>
      <c r="B31" s="150"/>
      <c r="C31" s="150"/>
      <c r="D31" s="150"/>
      <c r="E31" s="148"/>
      <c r="F31" s="148"/>
    </row>
    <row r="32" ht="31" customHeight="1" spans="1:6">
      <c r="A32" s="149" t="s">
        <v>1311</v>
      </c>
      <c r="B32" s="150"/>
      <c r="C32" s="150"/>
      <c r="D32" s="150"/>
      <c r="E32" s="148"/>
      <c r="F32" s="148"/>
    </row>
    <row r="33" ht="31" customHeight="1" spans="1:6">
      <c r="A33" s="152" t="s">
        <v>1312</v>
      </c>
      <c r="B33" s="147">
        <v>1000</v>
      </c>
      <c r="C33" s="147">
        <v>1000</v>
      </c>
      <c r="D33" s="147">
        <v>1054</v>
      </c>
      <c r="E33" s="148">
        <f>D33/C33</f>
        <v>1.054</v>
      </c>
      <c r="F33" s="49">
        <v>-0.208708708708709</v>
      </c>
    </row>
    <row r="34" ht="31" customHeight="1" spans="1:6">
      <c r="A34" s="153" t="s">
        <v>1313</v>
      </c>
      <c r="B34" s="150">
        <v>500</v>
      </c>
      <c r="C34" s="150">
        <v>500</v>
      </c>
      <c r="D34" s="8">
        <v>492</v>
      </c>
      <c r="E34" s="148"/>
      <c r="F34" s="148"/>
    </row>
    <row r="35" ht="31" customHeight="1" spans="1:6">
      <c r="A35" s="153" t="s">
        <v>1314</v>
      </c>
      <c r="B35" s="150">
        <v>500</v>
      </c>
      <c r="C35" s="150">
        <v>500</v>
      </c>
      <c r="D35" s="8">
        <v>562</v>
      </c>
      <c r="E35" s="148"/>
      <c r="F35" s="148"/>
    </row>
    <row r="36" ht="31" customHeight="1" spans="1:6">
      <c r="A36" s="153" t="s">
        <v>1315</v>
      </c>
      <c r="B36" s="150"/>
      <c r="C36" s="150"/>
      <c r="D36" s="150"/>
      <c r="E36" s="148"/>
      <c r="F36" s="148"/>
    </row>
    <row r="37" ht="31" customHeight="1" spans="1:6">
      <c r="A37" s="149" t="s">
        <v>1316</v>
      </c>
      <c r="B37" s="150"/>
      <c r="C37" s="150"/>
      <c r="D37" s="150"/>
      <c r="E37" s="148"/>
      <c r="F37" s="148"/>
    </row>
    <row r="38" ht="31" customHeight="1" spans="1:6">
      <c r="A38" s="149" t="s">
        <v>1317</v>
      </c>
      <c r="B38" s="150"/>
      <c r="C38" s="150"/>
      <c r="D38" s="150"/>
      <c r="E38" s="148"/>
      <c r="F38" s="148"/>
    </row>
    <row r="39" ht="31" customHeight="1" spans="1:6">
      <c r="A39" s="149" t="s">
        <v>1318</v>
      </c>
      <c r="B39" s="150"/>
      <c r="C39" s="150"/>
      <c r="D39" s="150"/>
      <c r="E39" s="148"/>
      <c r="F39" s="148"/>
    </row>
    <row r="40" ht="31" customHeight="1" spans="1:6">
      <c r="A40" s="149" t="s">
        <v>1319</v>
      </c>
      <c r="B40" s="150"/>
      <c r="C40" s="150"/>
      <c r="D40" s="150"/>
      <c r="E40" s="148"/>
      <c r="F40" s="148"/>
    </row>
    <row r="41" ht="31" customHeight="1" spans="1:6">
      <c r="A41" s="149" t="s">
        <v>1320</v>
      </c>
      <c r="B41" s="150"/>
      <c r="C41" s="150"/>
      <c r="D41" s="150"/>
      <c r="E41" s="148"/>
      <c r="F41" s="148"/>
    </row>
    <row r="42" ht="31" customHeight="1" spans="1:6">
      <c r="A42" s="149" t="s">
        <v>1321</v>
      </c>
      <c r="B42" s="150"/>
      <c r="C42" s="150"/>
      <c r="D42" s="150"/>
      <c r="E42" s="148"/>
      <c r="F42" s="148"/>
    </row>
    <row r="43" ht="31" customHeight="1" spans="1:6">
      <c r="A43" s="149" t="s">
        <v>1322</v>
      </c>
      <c r="B43" s="150"/>
      <c r="C43" s="150"/>
      <c r="D43" s="150"/>
      <c r="E43" s="148"/>
      <c r="F43" s="148"/>
    </row>
    <row r="44" ht="31" customHeight="1" spans="1:6">
      <c r="A44" s="149" t="s">
        <v>1323</v>
      </c>
      <c r="B44" s="150"/>
      <c r="C44" s="150"/>
      <c r="D44" s="150"/>
      <c r="E44" s="148"/>
      <c r="F44" s="148"/>
    </row>
    <row r="45" ht="31" customHeight="1" spans="1:6">
      <c r="A45" s="149" t="s">
        <v>1324</v>
      </c>
      <c r="B45" s="150"/>
      <c r="C45" s="150"/>
      <c r="D45" s="150"/>
      <c r="E45" s="148"/>
      <c r="F45" s="148"/>
    </row>
    <row r="46" ht="31" customHeight="1" spans="1:6">
      <c r="A46" s="149" t="s">
        <v>1325</v>
      </c>
      <c r="B46" s="150"/>
      <c r="C46" s="150"/>
      <c r="D46" s="150"/>
      <c r="E46" s="148"/>
      <c r="F46" s="148"/>
    </row>
    <row r="47" ht="31" customHeight="1" spans="1:6">
      <c r="A47" s="149" t="s">
        <v>1326</v>
      </c>
      <c r="B47" s="150"/>
      <c r="C47" s="150"/>
      <c r="D47" s="150"/>
      <c r="E47" s="148"/>
      <c r="F47" s="148"/>
    </row>
    <row r="48" ht="31" customHeight="1" spans="1:6">
      <c r="A48" s="149" t="s">
        <v>1327</v>
      </c>
      <c r="B48" s="150"/>
      <c r="C48" s="147">
        <v>769</v>
      </c>
      <c r="D48" s="150"/>
      <c r="E48" s="148">
        <f t="shared" ref="E48:E54" si="1">D48/C48</f>
        <v>0</v>
      </c>
      <c r="F48" s="148"/>
    </row>
    <row r="49" ht="31" customHeight="1" spans="1:6">
      <c r="A49" s="149" t="s">
        <v>1328</v>
      </c>
      <c r="B49" s="150"/>
      <c r="C49" s="150"/>
      <c r="D49" s="150"/>
      <c r="E49" s="148"/>
      <c r="F49" s="148"/>
    </row>
    <row r="50" ht="31" customHeight="1" spans="1:6">
      <c r="A50" s="149" t="s">
        <v>1329</v>
      </c>
      <c r="B50" s="147">
        <v>1500</v>
      </c>
      <c r="C50" s="147">
        <v>85400</v>
      </c>
      <c r="D50" s="147">
        <v>60390</v>
      </c>
      <c r="E50" s="148">
        <f t="shared" si="1"/>
        <v>0.707142857142857</v>
      </c>
      <c r="F50" s="49">
        <v>-0.155880461826619</v>
      </c>
    </row>
    <row r="51" ht="31" customHeight="1" spans="1:6">
      <c r="A51" s="149" t="s">
        <v>1330</v>
      </c>
      <c r="B51" s="150">
        <v>1500</v>
      </c>
      <c r="C51" s="150">
        <v>85400</v>
      </c>
      <c r="D51" s="150">
        <v>58600</v>
      </c>
      <c r="E51" s="148">
        <f t="shared" si="1"/>
        <v>0.686182669789227</v>
      </c>
      <c r="F51" s="49">
        <v>-0.143450171017628</v>
      </c>
    </row>
    <row r="52" ht="31" customHeight="1" spans="1:6">
      <c r="A52" s="149" t="s">
        <v>1331</v>
      </c>
      <c r="B52" s="150"/>
      <c r="C52" s="150"/>
      <c r="D52" s="150">
        <v>25</v>
      </c>
      <c r="E52" s="148"/>
      <c r="F52" s="49" t="e">
        <v>#DIV/0!</v>
      </c>
    </row>
    <row r="53" ht="31" customHeight="1" spans="1:6">
      <c r="A53" s="149" t="s">
        <v>1332</v>
      </c>
      <c r="B53" s="150"/>
      <c r="C53" s="150"/>
      <c r="D53" s="150">
        <v>1765</v>
      </c>
      <c r="E53" s="148"/>
      <c r="F53" s="49">
        <v>-0.43574168797954</v>
      </c>
    </row>
    <row r="54" ht="31" customHeight="1" spans="1:6">
      <c r="A54" s="149" t="s">
        <v>1333</v>
      </c>
      <c r="B54" s="147">
        <v>10848</v>
      </c>
      <c r="C54" s="147">
        <v>10848</v>
      </c>
      <c r="D54" s="147">
        <v>10968</v>
      </c>
      <c r="E54" s="148">
        <f t="shared" si="1"/>
        <v>1.01106194690265</v>
      </c>
      <c r="F54" s="49">
        <v>0.081017149615612</v>
      </c>
    </row>
    <row r="55" ht="31" customHeight="1" spans="1:6">
      <c r="A55" s="149" t="s">
        <v>1334</v>
      </c>
      <c r="B55" s="150"/>
      <c r="C55" s="150"/>
      <c r="D55" s="150"/>
      <c r="E55" s="148"/>
      <c r="F55" s="148"/>
    </row>
    <row r="56" ht="31" customHeight="1" spans="1:6">
      <c r="A56" s="149" t="s">
        <v>1335</v>
      </c>
      <c r="B56" s="150"/>
      <c r="C56" s="150"/>
      <c r="D56" s="150"/>
      <c r="E56" s="148"/>
      <c r="F56" s="148"/>
    </row>
    <row r="57" ht="31" customHeight="1" spans="1:6">
      <c r="A57" s="154" t="s">
        <v>1336</v>
      </c>
      <c r="B57" s="155">
        <f>B5+B9+B13+B16+B27+B37+B48+B50+B54+B55+B56</f>
        <v>41228</v>
      </c>
      <c r="C57" s="155">
        <f>C5+C9+C13+C16+C27+C37+C48+C50+C54+C55+C56</f>
        <v>125897</v>
      </c>
      <c r="D57" s="155">
        <f>D5+D9+D13+D16+D27+D37+D48+D50+D54+D55+D56</f>
        <v>121505</v>
      </c>
      <c r="E57" s="148">
        <f>D57/C57</f>
        <v>0.96511433949975</v>
      </c>
      <c r="F57" s="49">
        <v>-0.251982319190327</v>
      </c>
    </row>
    <row r="58" ht="31" customHeight="1" spans="1:6">
      <c r="A58" s="154" t="s">
        <v>1337</v>
      </c>
      <c r="B58" s="156">
        <v>0</v>
      </c>
      <c r="C58" s="156">
        <v>0</v>
      </c>
      <c r="D58" s="157">
        <v>70</v>
      </c>
      <c r="E58" s="148"/>
      <c r="F58" s="49">
        <v>-0.0277777777777778</v>
      </c>
    </row>
    <row r="59" ht="31" customHeight="1" spans="1:6">
      <c r="A59" s="154" t="s">
        <v>1338</v>
      </c>
      <c r="B59" s="158">
        <v>60000</v>
      </c>
      <c r="C59" s="158">
        <v>60000</v>
      </c>
      <c r="D59" s="159">
        <v>31500</v>
      </c>
      <c r="E59" s="148">
        <f>D59/C59</f>
        <v>0.525</v>
      </c>
      <c r="F59" s="49">
        <v>-0.629411764705882</v>
      </c>
    </row>
    <row r="60" ht="31" customHeight="1" spans="1:6">
      <c r="A60" s="154" t="s">
        <v>1339</v>
      </c>
      <c r="B60" s="156">
        <v>0</v>
      </c>
      <c r="C60" s="160"/>
      <c r="D60" s="159">
        <v>25300</v>
      </c>
      <c r="E60" s="148"/>
      <c r="F60" s="49">
        <v>-0.253687315634218</v>
      </c>
    </row>
    <row r="61" ht="31" customHeight="1" spans="1:6">
      <c r="A61" s="161" t="s">
        <v>75</v>
      </c>
      <c r="B61" s="162">
        <v>16074</v>
      </c>
      <c r="C61" s="162">
        <v>16074</v>
      </c>
      <c r="D61" s="162">
        <v>5856</v>
      </c>
      <c r="E61" s="148">
        <f>D61/C61</f>
        <v>0.364315042926465</v>
      </c>
      <c r="F61" s="49">
        <v>-0.649383307388337</v>
      </c>
    </row>
    <row r="62" ht="31" customHeight="1" spans="1:6">
      <c r="A62" s="14" t="s">
        <v>1340</v>
      </c>
      <c r="B62" s="14">
        <f>B57+B58+B59+B60+B61</f>
        <v>117302</v>
      </c>
      <c r="C62" s="14">
        <f>C57+C58+C59+C60+C61</f>
        <v>201971</v>
      </c>
      <c r="D62" s="14">
        <f>D57+D58+D59+D60+D61</f>
        <v>184231</v>
      </c>
      <c r="E62" s="148">
        <f>D62/C62</f>
        <v>0.912165607933812</v>
      </c>
      <c r="F62" s="49">
        <v>-0.382003287377143</v>
      </c>
    </row>
  </sheetData>
  <autoFilter ref="A4:F62">
    <extLst/>
  </autoFilter>
  <mergeCells count="1">
    <mergeCell ref="A2:F2"/>
  </mergeCells>
  <conditionalFormatting sqref="B59:D59">
    <cfRule type="cellIs" dxfId="0" priority="2" stopIfTrue="1" operator="equal">
      <formula>0</formula>
    </cfRule>
  </conditionalFormatting>
  <conditionalFormatting sqref="C60">
    <cfRule type="cellIs" dxfId="0" priority="6" stopIfTrue="1" operator="equal">
      <formula>0</formula>
    </cfRule>
  </conditionalFormatting>
  <conditionalFormatting sqref="D60">
    <cfRule type="cellIs" dxfId="0" priority="1" stopIfTrue="1" operator="equal">
      <formula>0</formula>
    </cfRule>
  </conditionalFormatting>
  <conditionalFormatting sqref="A57:A60 D58">
    <cfRule type="cellIs" dxfId="0" priority="7" stopIfTrue="1" operator="equal">
      <formula>0</formula>
    </cfRule>
  </conditionalFormatting>
  <dataValidations count="1">
    <dataValidation type="decimal" operator="between" allowBlank="1" showInputMessage="1" showErrorMessage="1" sqref="D34:D35">
      <formula1>-99999999999999</formula1>
      <formula2>99999999999999</formula2>
    </dataValidation>
  </dataValidations>
  <printOptions horizontalCentered="1"/>
  <pageMargins left="0.786805555555556" right="0.786805555555556" top="0.786805555555556" bottom="0.786805555555556" header="0.5" footer="0.5"/>
  <pageSetup paperSize="9" fitToHeight="0" orientation="landscape"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19</vt:i4>
      </vt:variant>
    </vt:vector>
  </HeadingPairs>
  <TitlesOfParts>
    <vt:vector size="19" baseType="lpstr">
      <vt:lpstr>2024年度武冈市一般公共预算收入决算表</vt:lpstr>
      <vt:lpstr>一般公共预算支出决算表</vt:lpstr>
      <vt:lpstr>2024年武冈市一般公共预算支出功能分类</vt:lpstr>
      <vt:lpstr>一般公共预算基本支出经济分类</vt:lpstr>
      <vt:lpstr>一般公共预算税收返还和转移支付决算表</vt:lpstr>
      <vt:lpstr>一般公共预算税收返还和转移支付决算表（分乡镇）</vt:lpstr>
      <vt:lpstr>政府一般债务限额与余额</vt:lpstr>
      <vt:lpstr>政府基金收入决算表</vt:lpstr>
      <vt:lpstr>武冈市政府性基金支出决算表</vt:lpstr>
      <vt:lpstr>政府性基金支出决算表</vt:lpstr>
      <vt:lpstr>政府性基金转移支付决算分项目表</vt:lpstr>
      <vt:lpstr>政府性基金转移支付决算分乡镇（街道）表</vt:lpstr>
      <vt:lpstr>专项债务限额和余额情况决算表</vt:lpstr>
      <vt:lpstr> 国有资本经营收入</vt:lpstr>
      <vt:lpstr>国有资本经营支出</vt:lpstr>
      <vt:lpstr>本级国有资本经营支出决算表</vt:lpstr>
      <vt:lpstr>对下安排转移支付的应当公开国有资本经营转移支付表</vt:lpstr>
      <vt:lpstr>社会保险基金收入决算表</vt:lpstr>
      <vt:lpstr>社会保险基金支出决算表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捞月者</cp:lastModifiedBy>
  <dcterms:created xsi:type="dcterms:W3CDTF">2024-10-22T08:57:00Z</dcterms:created>
  <dcterms:modified xsi:type="dcterms:W3CDTF">2025-10-22T03:15:30Z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BC987A66EAAA4A6886506BE0DFA8C21A</vt:lpwstr>
  </property>
  <property fmtid="{D5CDD505-2E9C-101B-9397-08002B2CF9AE}" pid="3" name="KSOProductBuildVer">
    <vt:lpwstr>2052-11.1.0.12763</vt:lpwstr>
  </property>
</Properties>
</file>