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867" activeTab="6"/>
  </bookViews>
  <sheets>
    <sheet name="一般公共预算" sheetId="43" r:id="rId1"/>
    <sheet name="收入预算" sheetId="55" r:id="rId2"/>
    <sheet name="支出预算" sheetId="58" r:id="rId3"/>
    <sheet name="政府性基金" sheetId="44" r:id="rId4"/>
    <sheet name="国有资本经营预算" sheetId="45" r:id="rId5"/>
    <sheet name="社会保险基金" sheetId="59" r:id="rId6"/>
    <sheet name="部门预算支出" sheetId="60" r:id="rId7"/>
    <sheet name="政府专项支出 (合并)" sheetId="61" r:id="rId8"/>
    <sheet name="上级转移支付支出" sheetId="62" r:id="rId9"/>
    <sheet name="基金支出明细" sheetId="63" r:id="rId10"/>
    <sheet name="财政收入" sheetId="64" r:id="rId11"/>
  </sheets>
  <definedNames>
    <definedName name="_xlnm._FilterDatabase" localSheetId="6" hidden="1">部门预算支出!$A$4:$E$2887</definedName>
    <definedName name="_xlnm._FilterDatabase" localSheetId="7" hidden="1">'政府专项支出 (合并)'!$A$4:$D$15</definedName>
    <definedName name="_xlnm._FilterDatabase" localSheetId="8" hidden="1">上级转移支付支出!$A$4:$C$12</definedName>
    <definedName name="_xlnm.Print_Titles" localSheetId="0">一般公共预算!$2:$5</definedName>
    <definedName name="_xlnm.Print_Titles" localSheetId="3">政府性基金!$2:$5</definedName>
    <definedName name="_xlnm.Print_Titles" localSheetId="1">收入预算!$2:$5</definedName>
    <definedName name="_xlnm.Print_Titles" localSheetId="5">社会保险基金!$1:$5</definedName>
    <definedName name="_xlnm.Print_Titles" localSheetId="6">部门预算支出!$4:$4</definedName>
    <definedName name="_xlnm.Print_Titles" localSheetId="7">'政府专项支出 (合并)'!$4:$4</definedName>
    <definedName name="_xlnm.Print_Titles" localSheetId="8">上级转移支付支出!$2:$4</definedName>
    <definedName name="_xlnm.Print_Titles" localSheetId="10">财政收入!$2:$4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<sst xmlns="http://schemas.openxmlformats.org/spreadsheetml/2006/main" count="9680" uniqueCount="1253">
  <si>
    <t>附表1</t>
  </si>
  <si>
    <t>武冈市2026年一般公共预算收支平衡表</t>
  </si>
  <si>
    <t>单位：万元</t>
  </si>
  <si>
    <t>收      入</t>
  </si>
  <si>
    <t>支    出</t>
  </si>
  <si>
    <t>项   目</t>
  </si>
  <si>
    <t>2025年预算数</t>
  </si>
  <si>
    <t>2025年预计执行数</t>
  </si>
  <si>
    <t>2026年预算数</t>
  </si>
  <si>
    <t>比上年预算数%</t>
  </si>
  <si>
    <t>项目</t>
  </si>
  <si>
    <t>一、地方收入</t>
  </si>
  <si>
    <t>一、本级支出</t>
  </si>
  <si>
    <t>1.税收收入</t>
  </si>
  <si>
    <t>二、债务还本支出</t>
  </si>
  <si>
    <t>2.非税收入</t>
  </si>
  <si>
    <t>三、上解支出</t>
  </si>
  <si>
    <t>二、上级补助收入</t>
  </si>
  <si>
    <t>四、结转下年支出</t>
  </si>
  <si>
    <t>1.返还性收入</t>
  </si>
  <si>
    <t>2.一般性转移支付收入</t>
  </si>
  <si>
    <t>3.专项转移支付收入</t>
  </si>
  <si>
    <t>三、上年结转</t>
  </si>
  <si>
    <t>四、债务转贷收入</t>
  </si>
  <si>
    <t>1.新增一般债券收入</t>
  </si>
  <si>
    <t>2.再融资一般债券收入</t>
  </si>
  <si>
    <t>五、调入资金</t>
  </si>
  <si>
    <t>1.政府性基金调入</t>
  </si>
  <si>
    <t>2.国有资本经营调入</t>
  </si>
  <si>
    <t>3.其他资金调入</t>
  </si>
  <si>
    <t>收入总计</t>
  </si>
  <si>
    <t>支出总计</t>
  </si>
  <si>
    <t>附表1-1</t>
  </si>
  <si>
    <t>武冈市2026年一般公共预算财政收入草案</t>
  </si>
  <si>
    <t>科     目</t>
  </si>
  <si>
    <t>2025年              预算</t>
  </si>
  <si>
    <t>2025年完成数</t>
  </si>
  <si>
    <t>预算总额比上年完成数%</t>
  </si>
  <si>
    <t>本级收入预算比上年完成数%</t>
  </si>
  <si>
    <t>备注</t>
  </si>
  <si>
    <t>总额</t>
  </si>
  <si>
    <t>中央收入</t>
  </si>
  <si>
    <t>省级收入</t>
  </si>
  <si>
    <t>本级收入</t>
  </si>
  <si>
    <t>一、税收收入</t>
  </si>
  <si>
    <t>1.增值税</t>
  </si>
  <si>
    <t>2.企业所得税</t>
  </si>
  <si>
    <t>3.个人所得税</t>
  </si>
  <si>
    <t>4.消费税</t>
  </si>
  <si>
    <t>5.资源税</t>
  </si>
  <si>
    <t>6.城市维护建设税</t>
  </si>
  <si>
    <t>7.房产税</t>
  </si>
  <si>
    <t>8.印花税</t>
  </si>
  <si>
    <t>9.城镇土地使用税</t>
  </si>
  <si>
    <t>10.土地增值税</t>
  </si>
  <si>
    <t>11.车船税</t>
  </si>
  <si>
    <t>12.耕地占用税</t>
  </si>
  <si>
    <t>13.契税</t>
  </si>
  <si>
    <t>14.环境保护税</t>
  </si>
  <si>
    <t xml:space="preserve">二、非税收入  </t>
  </si>
  <si>
    <t>1.专项收入</t>
  </si>
  <si>
    <t>2.行政性收费</t>
  </si>
  <si>
    <t>3.罚没收入</t>
  </si>
  <si>
    <t>4.国有资源(资产)有偿使用收入</t>
  </si>
  <si>
    <t>5.捐赠收入</t>
  </si>
  <si>
    <t>6.政府住房基金收入</t>
  </si>
  <si>
    <t>7.其他收入</t>
  </si>
  <si>
    <t>合计</t>
  </si>
  <si>
    <t>附表1-2</t>
  </si>
  <si>
    <t>武冈市2026年一般公共预算支出预算表</t>
  </si>
  <si>
    <t>支出项目</t>
  </si>
  <si>
    <t>1.一般公共服务</t>
  </si>
  <si>
    <t>2.国防</t>
  </si>
  <si>
    <t>3.公共安全</t>
  </si>
  <si>
    <t>4.教育</t>
  </si>
  <si>
    <t>5.科学技术</t>
  </si>
  <si>
    <t>6.文化旅游体育与传媒</t>
  </si>
  <si>
    <t>7.社会保障和就业</t>
  </si>
  <si>
    <t>8.卫生健康</t>
  </si>
  <si>
    <t>9.节能环保</t>
  </si>
  <si>
    <t>10.城乡社区</t>
  </si>
  <si>
    <t>11.农林水</t>
  </si>
  <si>
    <t>12.交通运输</t>
  </si>
  <si>
    <t>13.资源勘探工业信息等</t>
  </si>
  <si>
    <t>14.商业服务业等</t>
  </si>
  <si>
    <t>15.金融支出</t>
  </si>
  <si>
    <t>16.自然资源海洋气象等</t>
  </si>
  <si>
    <t>17.住房保障</t>
  </si>
  <si>
    <t>18.粮油物资储备</t>
  </si>
  <si>
    <t>19.灾害防治及应急管理</t>
  </si>
  <si>
    <t>20.预备费</t>
  </si>
  <si>
    <t>21.其他支出</t>
  </si>
  <si>
    <t>22.债务付息</t>
  </si>
  <si>
    <t>本级一般公共预算支出合计</t>
  </si>
  <si>
    <t>附表2</t>
  </si>
  <si>
    <t>武冈市2026年政府性基金预算收支平衡表</t>
  </si>
  <si>
    <t>一、本级收入合计</t>
  </si>
  <si>
    <t>一、本级支出合计</t>
  </si>
  <si>
    <t>1.国有土地使用权出让收入</t>
  </si>
  <si>
    <t>1.文化旅游体育与传媒支出</t>
  </si>
  <si>
    <t>2.城市基础设施配套费收入</t>
  </si>
  <si>
    <t>2.城乡社区支出</t>
  </si>
  <si>
    <t>3.污水处理费收入</t>
  </si>
  <si>
    <t>3.农林水支出</t>
  </si>
  <si>
    <t>4.专项债券对应项目专项收入</t>
  </si>
  <si>
    <t>4.资源勘探工业信息等支出</t>
  </si>
  <si>
    <t>5.其他支出</t>
  </si>
  <si>
    <t>6.债务付息支出</t>
  </si>
  <si>
    <t>二、调出资金</t>
  </si>
  <si>
    <t>四、地方政府专项债务转贷收入</t>
  </si>
  <si>
    <t>四、地方政府专项债务还本支出</t>
  </si>
  <si>
    <t>五、结转下年支出</t>
  </si>
  <si>
    <t>收入合计</t>
  </si>
  <si>
    <t>支出合计</t>
  </si>
  <si>
    <t>附表3</t>
  </si>
  <si>
    <t>武冈市2026年国有资本经营预算收支平衡表</t>
  </si>
  <si>
    <t>收入</t>
  </si>
  <si>
    <t>支出</t>
  </si>
  <si>
    <t>一、国有资本经营收入</t>
  </si>
  <si>
    <t>一、国有资本经营预算支出</t>
  </si>
  <si>
    <t>1.利润收入</t>
  </si>
  <si>
    <t>1.解决历史遗留问题及改革成本支出</t>
  </si>
  <si>
    <t>2.股利、利息收入</t>
  </si>
  <si>
    <t>2.国有企业资本金注入</t>
  </si>
  <si>
    <t>3.其他国有资本经营预算收入</t>
  </si>
  <si>
    <t>二、转移性收入</t>
  </si>
  <si>
    <t>三、结转下年</t>
  </si>
  <si>
    <t>附表4</t>
  </si>
  <si>
    <t>武冈市2026年社会保险基金预算总表</t>
  </si>
  <si>
    <t>项        目</t>
  </si>
  <si>
    <t>城乡居民基本养老保险基金</t>
  </si>
  <si>
    <t>机关事业单位基本养老保险基金</t>
  </si>
  <si>
    <t>一、收入</t>
  </si>
  <si>
    <t>其中:1.社会保险费收入</t>
  </si>
  <si>
    <t xml:space="preserve">     2.集体补助收入</t>
  </si>
  <si>
    <t xml:space="preserve">     3.财政补贴收入</t>
  </si>
  <si>
    <t xml:space="preserve">     4.利息收入</t>
  </si>
  <si>
    <t xml:space="preserve">     5.转移收入</t>
  </si>
  <si>
    <t xml:space="preserve">     6.其他收入</t>
  </si>
  <si>
    <t>二、支出</t>
  </si>
  <si>
    <t>其中:1.社会保险待遇支出</t>
  </si>
  <si>
    <t xml:space="preserve">     2.转移支出</t>
  </si>
  <si>
    <t xml:space="preserve">     3.其他支出</t>
  </si>
  <si>
    <t>三、本年收支结转</t>
  </si>
  <si>
    <t>四、年末滚存结转</t>
  </si>
  <si>
    <t>编制说明：社会保险基金预算由省厅统一组织编制，县级只需编制机关事业单位基本养老保险基金和城乡居民基本养老保险基金预算，其他社会保险基金预算由省厅或邵阳市代编。</t>
  </si>
  <si>
    <t>附表5</t>
  </si>
  <si>
    <t>武冈市2026年一般公共预算支出明细表（部门预算支出）</t>
  </si>
  <si>
    <t>类型</t>
  </si>
  <si>
    <t>项目名称</t>
  </si>
  <si>
    <t>项目单位(部门)</t>
  </si>
  <si>
    <t>预算金额</t>
  </si>
  <si>
    <t>保障分类</t>
  </si>
  <si>
    <t>总计：</t>
  </si>
  <si>
    <t>人员类小计</t>
  </si>
  <si>
    <t>公用经费类小计</t>
  </si>
  <si>
    <t>特定及运转其他类小计</t>
  </si>
  <si>
    <t xml:space="preserve">  101001_中共武冈市委办公室本级</t>
  </si>
  <si>
    <t xml:space="preserve">   人员类</t>
  </si>
  <si>
    <t>人员类</t>
  </si>
  <si>
    <t>工资性支出-三保（保工资）</t>
  </si>
  <si>
    <t>中共武冈市委办公室本级</t>
  </si>
  <si>
    <t>必须保障</t>
  </si>
  <si>
    <t>对个人和家庭补助-非三保</t>
  </si>
  <si>
    <t>住房公积金-三保（保工资）</t>
  </si>
  <si>
    <t>社会保险缴费-三保（保工资）</t>
  </si>
  <si>
    <t>工资性支出-非三保</t>
  </si>
  <si>
    <t xml:space="preserve">   公用经费</t>
  </si>
  <si>
    <t>公用经费</t>
  </si>
  <si>
    <t>公用经费-三保（保运转）</t>
  </si>
  <si>
    <t>公用经费-非三保</t>
  </si>
  <si>
    <t>　　　特定目标类</t>
  </si>
  <si>
    <t>特定目标类</t>
  </si>
  <si>
    <t>会议经费</t>
  </si>
  <si>
    <t>可能保障</t>
  </si>
  <si>
    <t>外事接待和重大活动经费（实际发生审批）</t>
  </si>
  <si>
    <t>市党委幻真视频和电子公文系统专项</t>
  </si>
  <si>
    <t>市委政府等6处视频会议互通光纤租赁费</t>
  </si>
  <si>
    <t>保密工作运行费</t>
  </si>
  <si>
    <t>市委办工作经费</t>
  </si>
  <si>
    <t>争取保障</t>
  </si>
  <si>
    <t xml:space="preserve">  101003_武冈市档案馆</t>
  </si>
  <si>
    <t>武冈市档案馆</t>
  </si>
  <si>
    <t>工资性支出</t>
  </si>
  <si>
    <t>对个人和家庭补助</t>
  </si>
  <si>
    <t>物业管理费</t>
  </si>
  <si>
    <t>档案保护管理</t>
  </si>
  <si>
    <t>档案信息化建设</t>
  </si>
  <si>
    <t xml:space="preserve">  101004_武冈市机关事务服务中心</t>
  </si>
  <si>
    <t>武冈市机关事务服务中心</t>
  </si>
  <si>
    <t>车辆运行和管理经费</t>
  </si>
  <si>
    <t>机关大院物业管理费</t>
  </si>
  <si>
    <t>机关食堂专项运转经费</t>
  </si>
  <si>
    <t>非经营性办公用房管理费</t>
  </si>
  <si>
    <t>创建节能型机关</t>
  </si>
  <si>
    <t>机关大院水、电费</t>
  </si>
  <si>
    <t>机关大院垃圾清理费</t>
  </si>
  <si>
    <t>机关大院绿化维护费</t>
  </si>
  <si>
    <t>公车购置费</t>
  </si>
  <si>
    <t xml:space="preserve">  102001_武冈市人民政府办公室本级</t>
  </si>
  <si>
    <t>武冈市人民政府办公室本级</t>
  </si>
  <si>
    <t>政府外网租赁费</t>
  </si>
  <si>
    <t>网站视频会议室维护经费</t>
  </si>
  <si>
    <t>市政府办工作经费</t>
  </si>
  <si>
    <t>政府值班工作运行经费</t>
  </si>
  <si>
    <t>政府网站信息采集经费</t>
  </si>
  <si>
    <t xml:space="preserve">  102002_武冈市金融服务中心</t>
  </si>
  <si>
    <t>武冈市金融服务中心</t>
  </si>
  <si>
    <t>防范和处置非法集资</t>
  </si>
  <si>
    <t>企业上市</t>
  </si>
  <si>
    <t>企业国有资产管理</t>
  </si>
  <si>
    <t xml:space="preserve">  102004_武冈市人工影响天气事务中心</t>
  </si>
  <si>
    <t>武冈市人工影响天气事务中心</t>
  </si>
  <si>
    <t>防雷减灾安全监管</t>
  </si>
  <si>
    <t>气象事业发展</t>
  </si>
  <si>
    <t>人工增雨装备维护</t>
  </si>
  <si>
    <t>突发事件预警信息平台维护</t>
  </si>
  <si>
    <t xml:space="preserve">  103001_武冈市人民代表大会常务委员会办公室本级</t>
  </si>
  <si>
    <t>武冈市人民代表大会常务委员会办公室本级</t>
  </si>
  <si>
    <t>预算联网监督平台建设及运行维护费</t>
  </si>
  <si>
    <t>人大代表履职经费</t>
  </si>
  <si>
    <t>老干部活动经费</t>
  </si>
  <si>
    <t>代表联络站运行经费</t>
  </si>
  <si>
    <t>基层立法联系点运行经费</t>
  </si>
  <si>
    <t>市人大办工作经费</t>
  </si>
  <si>
    <t>新增邓元泰赤塘村、西直街立法信息采集点及运行经费</t>
  </si>
  <si>
    <t>新增邓元泰赤塘村、西直街代表联络站，经开区护企服企人大代表联络站升级改造</t>
  </si>
  <si>
    <t xml:space="preserve">  104001_中国人民政治协商会议湖南省武冈市委员会</t>
  </si>
  <si>
    <t>中国人民政治协商会议湖南省武冈市委员会</t>
  </si>
  <si>
    <t>政治协商会议湖南省武冈市委员会</t>
  </si>
  <si>
    <t>对外联络经费</t>
  </si>
  <si>
    <t>老干部经费</t>
  </si>
  <si>
    <t>政协四楼会议室管理费</t>
  </si>
  <si>
    <t>委员工作室建设及管理运行经费</t>
  </si>
  <si>
    <t>政协委员履职活动经费</t>
  </si>
  <si>
    <t>市政协办工作经费</t>
  </si>
  <si>
    <t xml:space="preserve">  105001_中国共产党武冈市委员会组织部本级</t>
  </si>
  <si>
    <t>中国共产党武冈市委员会组织部本级</t>
  </si>
  <si>
    <t>干部教育与培训</t>
  </si>
  <si>
    <t>党建专项经费</t>
  </si>
  <si>
    <t>直属机关工委经费</t>
  </si>
  <si>
    <t>离退休工委老干部管理和服务</t>
  </si>
  <si>
    <t>绩效文明考核经费</t>
  </si>
  <si>
    <t>公务员招考经费</t>
  </si>
  <si>
    <t>人才工作经费</t>
  </si>
  <si>
    <t>从行政到企业特困干部慰问经费</t>
  </si>
  <si>
    <t>驻村办工作经费</t>
  </si>
  <si>
    <t>驻村干部参保经费</t>
  </si>
  <si>
    <t>组织工作经费（含 党建网、人才等工作经费）</t>
  </si>
  <si>
    <t xml:space="preserve">  105002_武冈市委组织部老干部服务中心</t>
  </si>
  <si>
    <t>武冈市委组织部老干部服务中心</t>
  </si>
  <si>
    <t>对个人和家庭补助-三保（保工资）</t>
  </si>
  <si>
    <t>关工委工作经费</t>
  </si>
  <si>
    <t>老年书画摄影协</t>
  </si>
  <si>
    <t>老干经费（含老同志三项待遇、老年保健及体检、春节重阳节座谈经费）</t>
  </si>
  <si>
    <t>离退休党工委经费</t>
  </si>
  <si>
    <t>老年大学工作经费</t>
  </si>
  <si>
    <t>老年诗楹书法协会</t>
  </si>
  <si>
    <t>老年体协</t>
  </si>
  <si>
    <t xml:space="preserve">  106001_中国共产党武冈市委员会宣传部本级</t>
  </si>
  <si>
    <t>中国共产党武冈市委员会宣传部本级</t>
  </si>
  <si>
    <t>新闻宣传经费（含媒体合作经费等）</t>
  </si>
  <si>
    <t>扫黄打非业务经费</t>
  </si>
  <si>
    <t>农家书屋</t>
  </si>
  <si>
    <t>老电影放映员生活待遇</t>
  </si>
  <si>
    <t>保基本民生</t>
  </si>
  <si>
    <t>农村公益电影放映</t>
  </si>
  <si>
    <t>手机报</t>
  </si>
  <si>
    <t>宣传工作经费</t>
  </si>
  <si>
    <t>文明实践志愿服务专项</t>
  </si>
  <si>
    <t>舆情处置经费</t>
  </si>
  <si>
    <t xml:space="preserve">  106002_武冈市新时代文明实践中心</t>
  </si>
  <si>
    <t>武冈市新时代文明实践中心</t>
  </si>
  <si>
    <t xml:space="preserve">  107001_中国共产党武冈市委员会统一战线工作部本级</t>
  </si>
  <si>
    <t>中国共产党武冈市委员会统一战线工作部本级</t>
  </si>
  <si>
    <t>座谈经费（春节、中秋座谈）</t>
  </si>
  <si>
    <t>民宗经费(含五进五好教风建设经费等)</t>
  </si>
  <si>
    <t>民主党派、知联会、新阶层统战等经费</t>
  </si>
  <si>
    <t>归侨生活费、黄埔军校同学会</t>
  </si>
  <si>
    <t>佛教、道教协会经费</t>
  </si>
  <si>
    <t>统战工作经费</t>
  </si>
  <si>
    <t xml:space="preserve">  108001_中共武冈市委政法委员会</t>
  </si>
  <si>
    <t>中共武冈市委政法委员会</t>
  </si>
  <si>
    <t>见义勇为无记名投保经费</t>
  </si>
  <si>
    <t>中共武冈市委员会政法委委员会本级</t>
  </si>
  <si>
    <t>平安建设经费（含反邪教、维稳等）</t>
  </si>
  <si>
    <t>人民防线工作经费</t>
  </si>
  <si>
    <t>政法工作经费</t>
  </si>
  <si>
    <t>扫黑除恶工作经费</t>
  </si>
  <si>
    <t>市综治中心日常运行经费</t>
  </si>
  <si>
    <t xml:space="preserve">  109001_武冈市社会科学界联合会</t>
  </si>
  <si>
    <t>武冈市社会科学界联合会</t>
  </si>
  <si>
    <t>课题立项成果评奖、社科普及和学术交流</t>
  </si>
  <si>
    <t xml:space="preserve">  110001_武冈市市场监督管理局本级</t>
  </si>
  <si>
    <t>武冈市市场监督管理局本级</t>
  </si>
  <si>
    <t>市场监管专项</t>
  </si>
  <si>
    <t>食品药品安全监管专项</t>
  </si>
  <si>
    <t>检验检测经费</t>
  </si>
  <si>
    <t>质量强市和市长质量奖</t>
  </si>
  <si>
    <t>食安办专项</t>
  </si>
  <si>
    <t>知识产权专项</t>
  </si>
  <si>
    <t>明厨亮灶专项</t>
  </si>
  <si>
    <t>高质量发明专利</t>
  </si>
  <si>
    <t>食品抽检经费</t>
  </si>
  <si>
    <t>企业刻制首套印章免费经费</t>
  </si>
  <si>
    <t xml:space="preserve">  111001_武冈市党史和地方志研究室本级</t>
  </si>
  <si>
    <t>武冈市党史和地方志研究室本级</t>
  </si>
  <si>
    <t>党史联络组经费</t>
  </si>
  <si>
    <t>史料调研收集费</t>
  </si>
  <si>
    <t>《武冈年鉴》编纂经费</t>
  </si>
  <si>
    <t>修志及市委工作纪事</t>
  </si>
  <si>
    <t>革命历史纪念馆经费</t>
  </si>
  <si>
    <t>党史四卷启动资金</t>
  </si>
  <si>
    <t xml:space="preserve">  112001_中共武冈市委网络安全和信息化委员会办公室本级</t>
  </si>
  <si>
    <t>中共武冈市委网络安全和信息化委员会办公室本级</t>
  </si>
  <si>
    <t>网络舆情宣传评审专项经费</t>
  </si>
  <si>
    <t>网络安全和信息化专项工作经费</t>
  </si>
  <si>
    <t>自媒体管理和法律顾问经费</t>
  </si>
  <si>
    <t>网络安全应急指挥中心运营维护经费</t>
  </si>
  <si>
    <t xml:space="preserve">  113001_中共武冈市委党校本级</t>
  </si>
  <si>
    <t>中共武冈市委党校本级</t>
  </si>
  <si>
    <t>教研咨一体化</t>
  </si>
  <si>
    <t>党校3号教室运行维护费</t>
  </si>
  <si>
    <t>远程教育频道占用</t>
  </si>
  <si>
    <t>党校运行维护</t>
  </si>
  <si>
    <t>“湘江大讲堂”视频会议系统年度运行维护经费</t>
  </si>
  <si>
    <t>中青、科干、新进公务员主体班培训</t>
  </si>
  <si>
    <t>市委党校物业管理采购项目</t>
  </si>
  <si>
    <t>1+N大数据平台运行电费</t>
  </si>
  <si>
    <t xml:space="preserve">  114001_中共武冈市委机构编制委员会办公室本级</t>
  </si>
  <si>
    <t>中共武冈市委机构编制委员会办公室本级</t>
  </si>
  <si>
    <t>编办调研论证费</t>
  </si>
  <si>
    <t>中共武冈市委机构编制委员会办公室</t>
  </si>
  <si>
    <t>编办登记颁证工作经费</t>
  </si>
  <si>
    <t>编办编制管理费</t>
  </si>
  <si>
    <t>编办域名注册工作经费</t>
  </si>
  <si>
    <t>编办网络经费</t>
  </si>
  <si>
    <t xml:space="preserve">  114002_武冈市机构编制事务中心</t>
  </si>
  <si>
    <t>武冈市机构编制事务中心</t>
  </si>
  <si>
    <t>信息化运行经费</t>
  </si>
  <si>
    <t xml:space="preserve">  115001_武冈市财政局本级</t>
  </si>
  <si>
    <t>武冈市财政局本级</t>
  </si>
  <si>
    <t>产权管理</t>
  </si>
  <si>
    <t>财政监督</t>
  </si>
  <si>
    <t>评审中心专项经费</t>
  </si>
  <si>
    <t>政府采购</t>
  </si>
  <si>
    <t>会计人员管理培训</t>
  </si>
  <si>
    <t>绩效评价管理</t>
  </si>
  <si>
    <t>预算管理一体化系统预算编制业务费</t>
  </si>
  <si>
    <t>乡镇财政管理费</t>
  </si>
  <si>
    <t xml:space="preserve">  115002_武冈市财政事务中心</t>
  </si>
  <si>
    <t>武冈市财政事务中心</t>
  </si>
  <si>
    <t>惠农补贴发放工作经费</t>
  </si>
  <si>
    <t>电子票据系统维护经费</t>
  </si>
  <si>
    <t>办公房租金</t>
  </si>
  <si>
    <t>国有资产管理</t>
  </si>
  <si>
    <t xml:space="preserve">  115003_武冈市财政国库集中支付中心</t>
  </si>
  <si>
    <t>武冈市财政国库集中支付中心</t>
  </si>
  <si>
    <t>投融资管理</t>
  </si>
  <si>
    <t>工资发放管理</t>
  </si>
  <si>
    <t>国库业务管理费</t>
  </si>
  <si>
    <t>决算年报经费</t>
  </si>
  <si>
    <t>信息化建设</t>
  </si>
  <si>
    <t>预算管理一体化会计核算云系统</t>
  </si>
  <si>
    <t xml:space="preserve">  116001_武冈市公安局本级</t>
  </si>
  <si>
    <t>武冈市公安局本级</t>
  </si>
  <si>
    <t>国保特费</t>
  </si>
  <si>
    <t>辅警专项经费</t>
  </si>
  <si>
    <t>人犯生活费及押解工作经费和临时人员工资</t>
  </si>
  <si>
    <t>反恐经费</t>
  </si>
  <si>
    <t>平安监控电费</t>
  </si>
  <si>
    <t>警犬专项经费</t>
  </si>
  <si>
    <t>实有人口管理专项经费</t>
  </si>
  <si>
    <t>移动警务平台运行经费</t>
  </si>
  <si>
    <t>城市治安电子监控（第九期）</t>
  </si>
  <si>
    <t>反电诈专项经费</t>
  </si>
  <si>
    <t>雪亮工程</t>
  </si>
  <si>
    <t>监管场所医疗专业化经费</t>
  </si>
  <si>
    <t xml:space="preserve">  116002_武冈市公安局交通警察大队</t>
  </si>
  <si>
    <t>武冈市公安局交通警察大队</t>
  </si>
  <si>
    <t>办案经费</t>
  </si>
  <si>
    <t>协警经费</t>
  </si>
  <si>
    <t>交通设施维护</t>
  </si>
  <si>
    <t xml:space="preserve">  116003_武冈市森林公安局</t>
  </si>
  <si>
    <t>武冈市森林公安局</t>
  </si>
  <si>
    <t>办案工作经费</t>
  </si>
  <si>
    <t xml:space="preserve">  117001_武冈市归国华侨联合会本级</t>
  </si>
  <si>
    <t>武冈市归国华侨联合会本级</t>
  </si>
  <si>
    <t>节日座谈走访慰问</t>
  </si>
  <si>
    <t>华侨事业</t>
  </si>
  <si>
    <t>对外联络联谊</t>
  </si>
  <si>
    <t xml:space="preserve">  118001_中国共产主义青年团武冈市委员会本级</t>
  </si>
  <si>
    <t>中国共产主义青年团武冈市委员会本级</t>
  </si>
  <si>
    <t>团建、青少年事业发展专项资金</t>
  </si>
  <si>
    <t xml:space="preserve">  119001_中共武冈市纪律检查委员会本级</t>
  </si>
  <si>
    <t>中共武冈市纪律检查委员会本级</t>
  </si>
  <si>
    <t>大案要案经费</t>
  </si>
  <si>
    <t>纪检宣教费</t>
  </si>
  <si>
    <t>乡镇纪检连片工作经费</t>
  </si>
  <si>
    <t>专项巡察经费</t>
  </si>
  <si>
    <t>纪检、巡察工作经费</t>
  </si>
  <si>
    <t xml:space="preserve">  120001_武冈市审计局</t>
  </si>
  <si>
    <t>武冈市审计局</t>
  </si>
  <si>
    <t>政府投资审计服务费</t>
  </si>
  <si>
    <t>金审工程</t>
  </si>
  <si>
    <t>基建投资审计</t>
  </si>
  <si>
    <t>预算执行审计</t>
  </si>
  <si>
    <t>审计整改工作经费</t>
  </si>
  <si>
    <t xml:space="preserve">  120002_武冈市乡镇审计所</t>
  </si>
  <si>
    <t>武冈市乡镇审计所</t>
  </si>
  <si>
    <t xml:space="preserve">  121001_武冈市工商业联合会本级</t>
  </si>
  <si>
    <t>武冈市工商业联合会本级</t>
  </si>
  <si>
    <t>招商引资工作经费</t>
  </si>
  <si>
    <t>乡镇商会</t>
  </si>
  <si>
    <t>非公有制经济工作经费</t>
  </si>
  <si>
    <t>万企兴万村</t>
  </si>
  <si>
    <t>原个体工商业者遗孀补助</t>
  </si>
  <si>
    <t xml:space="preserve">  122001_武冈市司法局本级</t>
  </si>
  <si>
    <t>武冈市司法局本级</t>
  </si>
  <si>
    <t>社区矫正专项经费</t>
  </si>
  <si>
    <t>重点人员管控经费</t>
  </si>
  <si>
    <t>人民调解以奖代补</t>
  </si>
  <si>
    <t>法律援助专项</t>
  </si>
  <si>
    <t>行政复议专项经费</t>
  </si>
  <si>
    <t>法律顾问团</t>
  </si>
  <si>
    <t>社区矫正辅助人员</t>
  </si>
  <si>
    <t>矛盾调处中心</t>
  </si>
  <si>
    <t>普法宣传</t>
  </si>
  <si>
    <t>法治专项</t>
  </si>
  <si>
    <t xml:space="preserve">  123001_武冈市统计局本级</t>
  </si>
  <si>
    <t>武冈市统计局本级</t>
  </si>
  <si>
    <t>民调项目</t>
  </si>
  <si>
    <t>统计业务费</t>
  </si>
  <si>
    <t>联网直报</t>
  </si>
  <si>
    <t>人口抽样调查</t>
  </si>
  <si>
    <t>第四次全国农业普查</t>
  </si>
  <si>
    <t xml:space="preserve">  123002_武冈市社会经济调查队</t>
  </si>
  <si>
    <t>武冈市社会经济调查队</t>
  </si>
  <si>
    <t>调查业务专项经费</t>
  </si>
  <si>
    <t>第四次全国农业普查遥感调查</t>
  </si>
  <si>
    <t xml:space="preserve">  124001_武冈市妇女联合会本级</t>
  </si>
  <si>
    <t>武冈市妇女联合会本级</t>
  </si>
  <si>
    <t>妇儿工委</t>
  </si>
  <si>
    <t>婚调工作经费</t>
  </si>
  <si>
    <t>家庭教育经费</t>
  </si>
  <si>
    <t>廉政家庭建设</t>
  </si>
  <si>
    <t>妇女节会</t>
  </si>
  <si>
    <t xml:space="preserve">  125001_武冈市信访局本级</t>
  </si>
  <si>
    <t>武冈市信访局本级</t>
  </si>
  <si>
    <t>驻长联络组工作经费</t>
  </si>
  <si>
    <t>信访救助配套经费</t>
  </si>
  <si>
    <t>信访维稳专项经费</t>
  </si>
  <si>
    <t>驻京联络处武冈组专项经费</t>
  </si>
  <si>
    <t xml:space="preserve">  126001_武冈市数据局本级</t>
  </si>
  <si>
    <t>武冈市行政审批服务局本级</t>
  </si>
  <si>
    <t>纪检12388平台网络维护费</t>
  </si>
  <si>
    <t>武冈市数据局本级</t>
  </si>
  <si>
    <t>行政审批经费</t>
  </si>
  <si>
    <t>政务服务经费</t>
  </si>
  <si>
    <t>1＋N平台服务费</t>
  </si>
  <si>
    <t>一网通办专线</t>
  </si>
  <si>
    <t>“湘易办”政务版平台应用服务</t>
  </si>
  <si>
    <t xml:space="preserve">  127001_武冈市民兵武器装备仓库和民兵训练基地综合管理站本级</t>
  </si>
  <si>
    <t>武冈市民兵武器装备仓库和民兵训练基地综合管理站本级</t>
  </si>
  <si>
    <t>仓库管理经费</t>
  </si>
  <si>
    <t xml:space="preserve">  128001_中共武冈市委社会工作部</t>
  </si>
  <si>
    <t>中共武冈市委社会工作部</t>
  </si>
  <si>
    <t>社工部工作专项经费（含两新经费、党建引领基层治理等）</t>
  </si>
  <si>
    <t>市委社会工作部</t>
  </si>
  <si>
    <t>村（社区）工作人员意外伤害保险和交通意外保险</t>
  </si>
  <si>
    <t xml:space="preserve">  128002_武冈市民情热线服务中心</t>
  </si>
  <si>
    <t>武冈市民情热线服务中心</t>
  </si>
  <si>
    <t>社会保险缴费-非三保</t>
  </si>
  <si>
    <t>网格化机制改革工作经费</t>
  </si>
  <si>
    <t>社会服务专项经费</t>
  </si>
  <si>
    <t xml:space="preserve">  301001_武冈市自然资源局本级</t>
  </si>
  <si>
    <t>武冈市自然资源局本级</t>
  </si>
  <si>
    <t>国土资源信息化建设、档案管理</t>
  </si>
  <si>
    <t>自然资源专项业务经费（含交易中心购买服务）</t>
  </si>
  <si>
    <t>土地变更调查</t>
  </si>
  <si>
    <t>永久基本农田优化布局</t>
  </si>
  <si>
    <t>测绘中心人员补助</t>
  </si>
  <si>
    <t xml:space="preserve">  301002_武冈市土地开发整理中心</t>
  </si>
  <si>
    <t>武冈市土地开发整理中心</t>
  </si>
  <si>
    <t xml:space="preserve">  301003_武冈市土地房屋征收服务中心</t>
  </si>
  <si>
    <t>武冈市土地房屋征收服务中心</t>
  </si>
  <si>
    <t xml:space="preserve">  301004_武冈市土地储备中心</t>
  </si>
  <si>
    <t>武冈市土地储备中心</t>
  </si>
  <si>
    <t xml:space="preserve">  301005_武冈市不动产登记中心</t>
  </si>
  <si>
    <t>武冈市不动产登记中心</t>
  </si>
  <si>
    <t>不动产服务所人员补助</t>
  </si>
  <si>
    <t>信息查询及档案归集经费</t>
  </si>
  <si>
    <t xml:space="preserve">  301007_武冈市自然资源事务中心</t>
  </si>
  <si>
    <t>武冈市自然资源事务中心</t>
  </si>
  <si>
    <t>督查执法卫片整改销号</t>
  </si>
  <si>
    <t xml:space="preserve">  302001_武冈市住房和城乡建设局</t>
  </si>
  <si>
    <t>武冈市住房和城乡建设局</t>
  </si>
  <si>
    <t>自建房安全质量监管和农村危房改造经费</t>
  </si>
  <si>
    <t>武冈市住房和城乡建设局本级</t>
  </si>
  <si>
    <t>施工图审费</t>
  </si>
  <si>
    <t>房产交易管理所人员补助</t>
  </si>
  <si>
    <t xml:space="preserve">  302002_武冈市建设工程安全和质量监督站</t>
  </si>
  <si>
    <t>武冈市建设工程安全和质量监督站</t>
  </si>
  <si>
    <t xml:space="preserve">  302003_武冈市城建档案馆</t>
  </si>
  <si>
    <t>武冈市城建档案馆</t>
  </si>
  <si>
    <t xml:space="preserve">  302004_武冈市住房保障服务中心</t>
  </si>
  <si>
    <t>武冈市住房保障服务中心</t>
  </si>
  <si>
    <t>武城房产管理所和白蚁防治所人员补助</t>
  </si>
  <si>
    <t>公共租赁住房后续运营与管理</t>
  </si>
  <si>
    <t>白蚁防治工作专项</t>
  </si>
  <si>
    <t xml:space="preserve">  302006_武冈市消防工程质量监督站</t>
  </si>
  <si>
    <t>武冈市消防工程质量监督站</t>
  </si>
  <si>
    <t>建设工程消防设计审查验收经费</t>
  </si>
  <si>
    <t xml:space="preserve">  303001_武冈市城市管理和综合执法局本级</t>
  </si>
  <si>
    <t>武冈市城市管理和综合执法局本级</t>
  </si>
  <si>
    <t>城市管理经费</t>
  </si>
  <si>
    <t>垃圾填埋场垃圾处理费</t>
  </si>
  <si>
    <t xml:space="preserve">  303002_武冈市环境卫生服务中心</t>
  </si>
  <si>
    <t>武冈市环境卫生服务中心</t>
  </si>
  <si>
    <t>大小集体退休人员退职（役）费</t>
  </si>
  <si>
    <t>城区环卫清扫保洁清运服务费</t>
  </si>
  <si>
    <t>新老垃圾场污染赔偿及矛盾调处经费</t>
  </si>
  <si>
    <t>龙田垃圾场污水拖运费</t>
  </si>
  <si>
    <t>环卫工人节活动</t>
  </si>
  <si>
    <t xml:space="preserve">  303003_武冈市辕门口街道办事处城市综合管理办公室</t>
  </si>
  <si>
    <t>武冈市辕门口街道办事处城市综合管理办公室</t>
  </si>
  <si>
    <t>同工同酬借调人员职业年金</t>
  </si>
  <si>
    <t>武冈市辕门口街道城市综合管理办公室</t>
  </si>
  <si>
    <t xml:space="preserve">  303004_武冈市迎春亭街道办事处城市综合管理办公室</t>
  </si>
  <si>
    <t>武冈市迎春亭街道办事处城市综合管理办公室</t>
  </si>
  <si>
    <t>武冈市迎春亭街道城市综合管理办公室</t>
  </si>
  <si>
    <t xml:space="preserve">  303005_武冈市法相岩街道办事处城市综合管理办公室</t>
  </si>
  <si>
    <t>武冈市法相岩街道办事处城市综合管理办公室</t>
  </si>
  <si>
    <t>武冈市法相岩街道城市综合管理办公室</t>
  </si>
  <si>
    <t xml:space="preserve">  303006_武冈市水西门街道办事处城市综合管理办公室</t>
  </si>
  <si>
    <t>武冈市水西门街道办事处城市综合管理办公室</t>
  </si>
  <si>
    <t>武冈市水西门街道城市综合管理办公室</t>
  </si>
  <si>
    <t xml:space="preserve">  303007_武冈市市政公用事业管理站（武冈市燃气管理办公室）</t>
  </si>
  <si>
    <t>武冈市市政公用事业管理站（武冈市燃气管理办公室）</t>
  </si>
  <si>
    <t>公共事业安全生产监管经费</t>
  </si>
  <si>
    <t xml:space="preserve">  303008_武冈市园林绿化站</t>
  </si>
  <si>
    <t>财政差额补助</t>
  </si>
  <si>
    <t>武冈市园林绿化中心</t>
  </si>
  <si>
    <t>城市绿化白蚁防治服务</t>
  </si>
  <si>
    <t xml:space="preserve">  303010_武冈市排水管理所</t>
  </si>
  <si>
    <t>武冈市排水管理所</t>
  </si>
  <si>
    <t>排水设施维护（泵站运营维护及电费）</t>
  </si>
  <si>
    <t xml:space="preserve">  303011_武冈市路灯管理所</t>
  </si>
  <si>
    <t>城市公用用电</t>
  </si>
  <si>
    <t>武冈市路灯管理所</t>
  </si>
  <si>
    <t>路灯管理</t>
  </si>
  <si>
    <t xml:space="preserve">  303012_武冈市公园管理所</t>
  </si>
  <si>
    <t>武冈市公园管理所</t>
  </si>
  <si>
    <t xml:space="preserve">  303013_武冈市城市管理综合行政执法大队</t>
  </si>
  <si>
    <t>武冈市城市管理综合行政执法大队</t>
  </si>
  <si>
    <t>城市管理执法经费</t>
  </si>
  <si>
    <t xml:space="preserve">  303014_武冈市城市管理服务中心</t>
  </si>
  <si>
    <t>武冈市城市管理服务中心</t>
  </si>
  <si>
    <t xml:space="preserve">  303015_武冈市停车场管理服务中心</t>
  </si>
  <si>
    <t>武冈市停车场管理服务中心</t>
  </si>
  <si>
    <t xml:space="preserve">  304001_武冈市供销合作社联合社本级</t>
  </si>
  <si>
    <t>武冈市供销合作社联合社本级</t>
  </si>
  <si>
    <t>深化供销合作社综合改革工作经费</t>
  </si>
  <si>
    <t xml:space="preserve">  305001_武冈市古城保护与建设事务中心</t>
  </si>
  <si>
    <t>武冈市古城保护与建设事务中心</t>
  </si>
  <si>
    <t>306001_邵阳市生态环境局武冈分局</t>
  </si>
  <si>
    <t>退休人员福利费</t>
  </si>
  <si>
    <t>邵阳市生态环境局武冈分局</t>
  </si>
  <si>
    <t>生态环境监测经费</t>
  </si>
  <si>
    <t>监测能力建设经费</t>
  </si>
  <si>
    <t>文坪矿涌水治理服务费</t>
  </si>
  <si>
    <t>污染防治攻坚和大气污染防治重点治理项目</t>
  </si>
  <si>
    <t>生环委办工作经费</t>
  </si>
  <si>
    <t xml:space="preserve">  308001_武冈市交通运输局本级</t>
  </si>
  <si>
    <t>武冈市交通运输局本级</t>
  </si>
  <si>
    <t>交通运输工作经费</t>
  </si>
  <si>
    <t>交通战备经费</t>
  </si>
  <si>
    <t>城乡客运一体化优免乘车票价补贴</t>
  </si>
  <si>
    <t>春运工作经费</t>
  </si>
  <si>
    <t>治超专线服务费</t>
  </si>
  <si>
    <t xml:space="preserve">  308002_武冈市道路运输服务中心</t>
  </si>
  <si>
    <t>武冈市道路运输服务中心</t>
  </si>
  <si>
    <t>道路运输安全监管经费</t>
  </si>
  <si>
    <t xml:space="preserve">  308003_武冈市交通运输综合行政执法大队</t>
  </si>
  <si>
    <t>武冈市交通运输综合行政执法大队</t>
  </si>
  <si>
    <t>执法工作经费</t>
  </si>
  <si>
    <t xml:space="preserve">  308004_武冈市交通建设质量安全监督站</t>
  </si>
  <si>
    <t>武冈市交通建设质量安全监督站</t>
  </si>
  <si>
    <t>交通质量安全监测经费</t>
  </si>
  <si>
    <t xml:space="preserve">  308005_武冈市水运事务中心</t>
  </si>
  <si>
    <t>武冈市水运事务中心</t>
  </si>
  <si>
    <t>船舶换证检修经费</t>
  </si>
  <si>
    <t>水上安全监管费用</t>
  </si>
  <si>
    <t>渡船航道维护费用</t>
  </si>
  <si>
    <t>民船民渡</t>
  </si>
  <si>
    <t xml:space="preserve">  308007_武冈市公路建设养护中心</t>
  </si>
  <si>
    <t>武冈市公路建设养护中心</t>
  </si>
  <si>
    <t>公路养护及路政经费(公路养护270万，路政管理130万)</t>
  </si>
  <si>
    <t xml:space="preserve">  308008_武冈市湾头桥公路超限检测站</t>
  </si>
  <si>
    <t>武冈市湾头桥公路超限检测站</t>
  </si>
  <si>
    <t>公路超限检测费</t>
  </si>
  <si>
    <t>超限设备运营与维护</t>
  </si>
  <si>
    <t xml:space="preserve">  308009_武冈市城市客运服务中心</t>
  </si>
  <si>
    <t>武冈市城市客运服务中心</t>
  </si>
  <si>
    <t>城市客运服务行业监管</t>
  </si>
  <si>
    <t>城市客运公交站点、站场维修费</t>
  </si>
  <si>
    <t>老年人、特殊人群优免乘车补贴</t>
  </si>
  <si>
    <t>14周岁以下儿童免费乘车补贴</t>
  </si>
  <si>
    <t>城市公汽运营补贴</t>
  </si>
  <si>
    <t xml:space="preserve">  309001_武冈市发展和改革局本级</t>
  </si>
  <si>
    <t>武冈市发展和改革局本级</t>
  </si>
  <si>
    <t>电力执法工作经费</t>
  </si>
  <si>
    <t>争取项目经费</t>
  </si>
  <si>
    <t>重点项目办工作经费</t>
  </si>
  <si>
    <t>物价工作经费</t>
  </si>
  <si>
    <t>粮食安全工作经费</t>
  </si>
  <si>
    <t>优化办工作经费</t>
  </si>
  <si>
    <t>人防专业队训练、国防信息化建设</t>
  </si>
  <si>
    <t xml:space="preserve">  309002_武冈市机场铁路建设服务中心</t>
  </si>
  <si>
    <t>武冈市机场铁路建设服务中心</t>
  </si>
  <si>
    <t xml:space="preserve">  309003_武冈市军粮供应和地方粮食储备服务中心</t>
  </si>
  <si>
    <t>武冈市军粮供应和地方粮食储备服务中心</t>
  </si>
  <si>
    <t>智能粮库信息化建设配套、部队粮油供应、粮食采样经费</t>
  </si>
  <si>
    <t xml:space="preserve">  310001_武冈市总工会</t>
  </si>
  <si>
    <t>武冈市总工会</t>
  </si>
  <si>
    <t>财政拨款的行政事业单位计拨工会经费（含劳模经费7万）</t>
  </si>
  <si>
    <t>老办公楼租金</t>
  </si>
  <si>
    <t xml:space="preserve">  311001_武冈市林业局本级</t>
  </si>
  <si>
    <t>武冈市林业局本级</t>
  </si>
  <si>
    <t>林科所工作经费</t>
  </si>
  <si>
    <t>有害生物防治工作经费</t>
  </si>
  <si>
    <t>森林防火经费</t>
  </si>
  <si>
    <t>集体林权改革经费</t>
  </si>
  <si>
    <t>纠纷处理工作经费</t>
  </si>
  <si>
    <t xml:space="preserve">  401001_武冈市农业农村局本级</t>
  </si>
  <si>
    <t>武冈市农业农村局本级</t>
  </si>
  <si>
    <t>农业劳模预算经费</t>
  </si>
  <si>
    <t>农科所预算经费</t>
  </si>
  <si>
    <t>畜牧水产事业发展专项</t>
  </si>
  <si>
    <t>农产品质量安全监管工作经费</t>
  </si>
  <si>
    <t>“邵阳红”品牌建设专项资金</t>
  </si>
  <si>
    <t>粮食安全考核经费</t>
  </si>
  <si>
    <t>乡村振兴战略实绩考核经费</t>
  </si>
  <si>
    <t>农机购置和农机安全监理经费</t>
  </si>
  <si>
    <t>禁捕退补</t>
  </si>
  <si>
    <t xml:space="preserve">  401002_武冈市畜牧水产事务中心</t>
  </si>
  <si>
    <t>武冈市畜牧水产事务中心</t>
  </si>
  <si>
    <t>畜禽水产品质量安全追溯体系建设</t>
  </si>
  <si>
    <t>对场所补助</t>
  </si>
  <si>
    <t>养殖场退养工作经费</t>
  </si>
  <si>
    <t xml:space="preserve">  401003_武冈市农村经营服务站</t>
  </si>
  <si>
    <t>武冈市农村经营服务站</t>
  </si>
  <si>
    <t>土地纠纷仲裁、土地流转、年报工作</t>
  </si>
  <si>
    <t>维护农民权利经费</t>
  </si>
  <si>
    <t>宅基地改革 及农村乱占耕地建房工作</t>
  </si>
  <si>
    <t>武冈市第二轮土地承包到期后再延长30年整县试点工作</t>
  </si>
  <si>
    <t>农村产权交易软件维护及衍生服务费</t>
  </si>
  <si>
    <t xml:space="preserve">  401004_武冈市农业机械化技术推广中心</t>
  </si>
  <si>
    <t>武冈市农业机械化技术推广中心</t>
  </si>
  <si>
    <t xml:space="preserve">  401005_武冈市农村能源服务站</t>
  </si>
  <si>
    <t>武冈市农村能源服务站</t>
  </si>
  <si>
    <t>农村能源建设</t>
  </si>
  <si>
    <t xml:space="preserve">  401006_武冈市农作物良种繁育推广中心</t>
  </si>
  <si>
    <t>武冈市农作物良种繁育推广中心</t>
  </si>
  <si>
    <t xml:space="preserve">  401007_武冈市园艺场管理委员会</t>
  </si>
  <si>
    <t>武冈市园艺场管理委员会</t>
  </si>
  <si>
    <t>园艺场管理经费</t>
  </si>
  <si>
    <t xml:space="preserve">  401009_武冈市动物疾病预防控制中心</t>
  </si>
  <si>
    <t>武冈市动物疾病预防控制中心</t>
  </si>
  <si>
    <t>动物防疫检疫监管经费</t>
  </si>
  <si>
    <t xml:space="preserve">  401010_武冈市农业综合行政执法大队</t>
  </si>
  <si>
    <t>武冈市农业综合行政执法大队</t>
  </si>
  <si>
    <t>农业行政执法</t>
  </si>
  <si>
    <t xml:space="preserve">  402001_武冈市云山国家森林公园管理处本级</t>
  </si>
  <si>
    <t>武冈市云山国家森林公园管理处本级</t>
  </si>
  <si>
    <t>云山公园管理和森林防火</t>
  </si>
  <si>
    <t>武冈市云山国家森林公园管理处</t>
  </si>
  <si>
    <t xml:space="preserve">  402002_武冈市武冈国有林场</t>
  </si>
  <si>
    <t>武冈市武冈国有林场</t>
  </si>
  <si>
    <t>消防队员经费</t>
  </si>
  <si>
    <t>林场改革遗留问题经费</t>
  </si>
  <si>
    <t xml:space="preserve">  403001_武冈市水利局本级</t>
  </si>
  <si>
    <t>武冈市水利局本级</t>
  </si>
  <si>
    <t>水土保持评审监督</t>
  </si>
  <si>
    <t>水旱灾害防御</t>
  </si>
  <si>
    <t xml:space="preserve">  403002_武冈市威溪水库管理所</t>
  </si>
  <si>
    <t>武冈市威溪水库管理所</t>
  </si>
  <si>
    <t>威溪水库治理经费（蓝藻防治5万）</t>
  </si>
  <si>
    <t>水利设施维修养护经费</t>
  </si>
  <si>
    <t>威溪水库饮用水源保护联合执法工作经费（邓元泰镇10万）</t>
  </si>
  <si>
    <t xml:space="preserve">  403003_武冈市河湖事务中心</t>
  </si>
  <si>
    <t>武冈市河湖事务中心</t>
  </si>
  <si>
    <t>河道岁修经费</t>
  </si>
  <si>
    <t xml:space="preserve">  403004_武冈市库区移民事务中心</t>
  </si>
  <si>
    <t>武冈市库区移民事务中心</t>
  </si>
  <si>
    <t>库区移民工作</t>
  </si>
  <si>
    <t>全市大圳及威溪伤残民工生活补助、困难救助、维稳、生存认证等工作经费</t>
  </si>
  <si>
    <t>小水库移民困难救助金</t>
  </si>
  <si>
    <t>邓家铺镇岩口、杨木2个村电费补助</t>
  </si>
  <si>
    <t xml:space="preserve">  501001_武冈市残疾人联合会本级</t>
  </si>
  <si>
    <t>武冈市残疾人联合会本级</t>
  </si>
  <si>
    <t>取缔慢慢游困难残疾人生活补助</t>
  </si>
  <si>
    <t>武冈市残疾人联合会</t>
  </si>
  <si>
    <t>残疾人运动员生活补助</t>
  </si>
  <si>
    <t>年购置第三代（智能卡）设备及耗材</t>
  </si>
  <si>
    <t>农村贫困残疾人阳光增收计划</t>
  </si>
  <si>
    <t>残疾人居家托养服务</t>
  </si>
  <si>
    <t>残疾儿童康复训练费</t>
  </si>
  <si>
    <t>残疾人康复（精神病服药）</t>
  </si>
  <si>
    <t>重度残疾人托养“日间照料”服务</t>
  </si>
  <si>
    <t>村（社区）专职委员误工补贴</t>
  </si>
  <si>
    <t>助残日慰问</t>
  </si>
  <si>
    <t>困难重度残疾人家庭无障碍改造项目</t>
  </si>
  <si>
    <t>“春风行动”春节慰问</t>
  </si>
  <si>
    <t>持证残疾人基本状况调查</t>
  </si>
  <si>
    <t>乡镇（街道）残疾人专职委员工资、保险等</t>
  </si>
  <si>
    <t>残疾人教育资助</t>
  </si>
  <si>
    <t xml:space="preserve">  502001_武冈市卫生健康局本级</t>
  </si>
  <si>
    <t>武冈市卫生健康局本级</t>
  </si>
  <si>
    <t>健康教育宣传及培训经费</t>
  </si>
  <si>
    <t>武冈市卫生健康局</t>
  </si>
  <si>
    <t>爱卫专项经费</t>
  </si>
  <si>
    <t>基层医疗机构及村卫生室药品补差</t>
  </si>
  <si>
    <t>乡镇社区卫生院综合预算</t>
  </si>
  <si>
    <t>基本公卫本级配套</t>
  </si>
  <si>
    <t>村卫生室保障经费</t>
  </si>
  <si>
    <t>城镇独生子女父母奖励</t>
  </si>
  <si>
    <t>农村部分计生家庭奖扶</t>
  </si>
  <si>
    <t>计划生育特别扶助（含失独、伤残、并发症等补助）</t>
  </si>
  <si>
    <t>卫生健康专项经费</t>
  </si>
  <si>
    <t>120急救指挥中心运行经费</t>
  </si>
  <si>
    <t>中医药事业发展基金</t>
  </si>
  <si>
    <t>等级乡村医生工作补贴</t>
  </si>
  <si>
    <t>卫生事业经费（人民医院50万，中医医院30万）</t>
  </si>
  <si>
    <t>义务献血工作经费</t>
  </si>
  <si>
    <t>普惠托育入托补助</t>
  </si>
  <si>
    <t>托育机构备案一次性补贴</t>
  </si>
  <si>
    <t>红十字会</t>
  </si>
  <si>
    <t>乡镇卫生院人才津贴</t>
  </si>
  <si>
    <t>精神病肇事肇祸评估救治经费</t>
  </si>
  <si>
    <t>肇事肇祸监护奖励资金</t>
  </si>
  <si>
    <t>老年乡村医生生活困难补助</t>
  </si>
  <si>
    <t>学校传染病防控经费</t>
  </si>
  <si>
    <t>健康扶贫签约服务经费</t>
  </si>
  <si>
    <t>独生子女保健费</t>
  </si>
  <si>
    <t>育儿补贴</t>
  </si>
  <si>
    <t>全市6个学校卫生室药品补差</t>
  </si>
  <si>
    <t>尘肺病救治补助资金</t>
  </si>
  <si>
    <t xml:space="preserve">  502003_武冈市疾病预防控制中心（卫生综合监督执法局）</t>
  </si>
  <si>
    <t>武冈市疾病预防控制中心（卫生综合监督执法局）</t>
  </si>
  <si>
    <t>抽检设备和经费</t>
  </si>
  <si>
    <t>免疫规划工作</t>
  </si>
  <si>
    <t>霍乱、艾滋病、结核病综合防控项目</t>
  </si>
  <si>
    <t>取消药品加成与服务价格综合预算</t>
  </si>
  <si>
    <t xml:space="preserve">  502007_武冈市妇幼保健和计划生育服务中心</t>
  </si>
  <si>
    <t>武冈市妇幼保健和计划生育服务中心</t>
  </si>
  <si>
    <t>妇幼保健机构标准化建设项目</t>
  </si>
  <si>
    <t>新生儿疾病免费筛查</t>
  </si>
  <si>
    <t>免费产前筛查</t>
  </si>
  <si>
    <t>孕前优生健康检查</t>
  </si>
  <si>
    <t>农村适龄和城镇低保适龄妇女两癌免费检查工作经费</t>
  </si>
  <si>
    <t xml:space="preserve">  502008_武冈市皮肤病防治站</t>
  </si>
  <si>
    <t>武冈市皮肤病防治站</t>
  </si>
  <si>
    <t>麻风病监测防治经费</t>
  </si>
  <si>
    <t xml:space="preserve">  503001_武冈市民政局本级</t>
  </si>
  <si>
    <t>武冈市民政局本级</t>
  </si>
  <si>
    <t>民政事务管理经费（含老区工作、慈善办经费）</t>
  </si>
  <si>
    <t>武冈市民政局</t>
  </si>
  <si>
    <t>婚姻登记处</t>
  </si>
  <si>
    <t>困难群众救助资金</t>
  </si>
  <si>
    <t>残疾人“两项补贴”</t>
  </si>
  <si>
    <t>基本养老服务补贴</t>
  </si>
  <si>
    <t>高龄补贴</t>
  </si>
  <si>
    <t>百岁老人长寿补贴</t>
  </si>
  <si>
    <t>老年人助餐服务运行补贴</t>
  </si>
  <si>
    <t>六十年代精减退职老职工生活救济补助提标</t>
  </si>
  <si>
    <t>养老机构责任险</t>
  </si>
  <si>
    <t>老年人意外伤害险</t>
  </si>
  <si>
    <t>特困老人护理险</t>
  </si>
  <si>
    <t xml:space="preserve">  503002_武冈市殡葬管理所</t>
  </si>
  <si>
    <t>武冈市殡葬管理所</t>
  </si>
  <si>
    <t>临聘人员劳务工资</t>
  </si>
  <si>
    <t>殡葬补助（惠民殡葬费）</t>
  </si>
  <si>
    <t xml:space="preserve">  504001_武冈市人力资源和社会保障局</t>
  </si>
  <si>
    <t>武冈市人力资源和社会保障局</t>
  </si>
  <si>
    <t>民生实事考核经费</t>
  </si>
  <si>
    <t>人社服务大厅运行经费</t>
  </si>
  <si>
    <t>人社专技评审事业单位工资管理等经费</t>
  </si>
  <si>
    <t>事业单位招考经费</t>
  </si>
  <si>
    <t>社保基金监管经费</t>
  </si>
  <si>
    <t>三支一扶人员补贴</t>
  </si>
  <si>
    <t>农民工工资应急周转金</t>
  </si>
  <si>
    <t>人社机房与专网服务</t>
  </si>
  <si>
    <t xml:space="preserve">  504002_武冈市劳动关系管理办公室</t>
  </si>
  <si>
    <t>武冈市劳动关系管理办公室</t>
  </si>
  <si>
    <t>劳动关系协调与维权</t>
  </si>
  <si>
    <t>电力托管费</t>
  </si>
  <si>
    <t xml:space="preserve">  504003_武冈市人力资源和社会保障信息中心</t>
  </si>
  <si>
    <t>武冈市人力资源和社会保障信息中心</t>
  </si>
  <si>
    <t>人社信息化专项经费</t>
  </si>
  <si>
    <t xml:space="preserve">  504004_武冈市人事档案室</t>
  </si>
  <si>
    <t>武冈市人事档案室</t>
  </si>
  <si>
    <t>人事档案日常管理、公共服务、设备维修及更新</t>
  </si>
  <si>
    <t xml:space="preserve">  504005_武冈市工伤失业保险服务中心</t>
  </si>
  <si>
    <t>武冈市工伤失业保险服务中心</t>
  </si>
  <si>
    <t>失业保险稽核内控信息化经费</t>
  </si>
  <si>
    <t>工伤保险事故调查稽核内控经费</t>
  </si>
  <si>
    <t>对失业动态监测、预警调查经费</t>
  </si>
  <si>
    <t xml:space="preserve">  504006_武冈市社会养老保险服务中心</t>
  </si>
  <si>
    <t>武冈市社会养老保险服务中心</t>
  </si>
  <si>
    <t>养老保险调查稽核内控资格认证</t>
  </si>
  <si>
    <t>城乡居民养老保险乡镇征收经费</t>
  </si>
  <si>
    <t>参保人缴费补贴</t>
  </si>
  <si>
    <t>为困难群众代缴养老保险</t>
  </si>
  <si>
    <t>企业退休职教幼教教师补贴</t>
  </si>
  <si>
    <t>基础养老金配套</t>
  </si>
  <si>
    <t>被征地农民社会保障工作经费</t>
  </si>
  <si>
    <t xml:space="preserve">  504008_武冈市技工学校</t>
  </si>
  <si>
    <t>武冈市技工学校</t>
  </si>
  <si>
    <t xml:space="preserve">  504009_武冈市劳动人事争议仲裁院</t>
  </si>
  <si>
    <t>武冈市劳动人事争议仲裁院</t>
  </si>
  <si>
    <t>维护劳动者合法权益及关系</t>
  </si>
  <si>
    <t>仲裁服装费</t>
  </si>
  <si>
    <t xml:space="preserve">  504010_武冈市就业服务中心</t>
  </si>
  <si>
    <t>武冈市就业服务中心</t>
  </si>
  <si>
    <t>监察执法及根治欠薪工作</t>
  </si>
  <si>
    <t>就业帮扶车间管理</t>
  </si>
  <si>
    <t>流动人员档案管理服务</t>
  </si>
  <si>
    <t>就业资金本级配套</t>
  </si>
  <si>
    <t xml:space="preserve">  505001_武冈市退役军人事务局本级</t>
  </si>
  <si>
    <t>武冈市退役军人事务局本级</t>
  </si>
  <si>
    <t>退役军人事务经费</t>
  </si>
  <si>
    <t>武冈市退役军人事务局</t>
  </si>
  <si>
    <t>企业军转干部金</t>
  </si>
  <si>
    <t>参战退役人员补助</t>
  </si>
  <si>
    <t>带病回乡退伍人员补助</t>
  </si>
  <si>
    <t>自主就业退役士兵一次性经济补助费用</t>
  </si>
  <si>
    <t>义务兵家庭优待金</t>
  </si>
  <si>
    <t>现役军人立功受奖</t>
  </si>
  <si>
    <t>退役军人优抚对象公交卡补助</t>
  </si>
  <si>
    <t>优抚对象医疗保障</t>
  </si>
  <si>
    <t>重点优抚对象死亡丧葬费</t>
  </si>
  <si>
    <t>1-4级残疾军人和5-6精神病残疾军人护理费</t>
  </si>
  <si>
    <t>双拥工作经费</t>
  </si>
  <si>
    <t>1-6级残疾军人职工医疗保险</t>
  </si>
  <si>
    <t>春节、八一、9.30烈士纪念日慰问金</t>
  </si>
  <si>
    <t>“四类退役军人”生活解困金</t>
  </si>
  <si>
    <t>解困资金</t>
  </si>
  <si>
    <t>武冈市光荣院经费</t>
  </si>
  <si>
    <t>国有企业改制下岗失业和援越抗美参战人员经费</t>
  </si>
  <si>
    <t>代管武装部退休人员工资</t>
  </si>
  <si>
    <t>清明节，9.30烈士纪念日活动经费</t>
  </si>
  <si>
    <t>企业改制下岗伤残军人、志愿兵、参战人员社保补贴</t>
  </si>
  <si>
    <t>退役军人信访维稳经费</t>
  </si>
  <si>
    <t>87年以前移交军休人员待遇</t>
  </si>
  <si>
    <t>87年以前移交军休人员遗属待遇</t>
  </si>
  <si>
    <t>新进军休人员（未达到法定退休年限）医保参保费用</t>
  </si>
  <si>
    <t>军休机构经费</t>
  </si>
  <si>
    <t>烈士纪念设施维修费</t>
  </si>
  <si>
    <t>自主就业退役士兵适应性培训经费</t>
  </si>
  <si>
    <t xml:space="preserve">  506001_武冈市医疗保障局本级</t>
  </si>
  <si>
    <t>武冈市医疗保障局本级</t>
  </si>
  <si>
    <t>困难人口参保</t>
  </si>
  <si>
    <t>武冈市医疗保障局</t>
  </si>
  <si>
    <t>特定项目市级统筹</t>
  </si>
  <si>
    <t>基金配套</t>
  </si>
  <si>
    <t>乡镇筹资经费</t>
  </si>
  <si>
    <t>“一站式”结算医疗救助业务委托费</t>
  </si>
  <si>
    <t>医疗救助资金本级配套</t>
  </si>
  <si>
    <t xml:space="preserve">  601001_武冈市教育局本级</t>
  </si>
  <si>
    <t>武冈市教育局本级</t>
  </si>
  <si>
    <t>教学和管理经费（成人高考组考经费）</t>
  </si>
  <si>
    <t>武冈市教育局</t>
  </si>
  <si>
    <t>教学和管理经费（规范义务教育发展经费）</t>
  </si>
  <si>
    <t>教学和管理经费（教师招考、选调、商调、归㕍计划）</t>
  </si>
  <si>
    <t>教学和管理经费（教师职称评审）</t>
  </si>
  <si>
    <t>教学和管理经费（教育督导）</t>
  </si>
  <si>
    <t>教学和管理经费（教育局机关运行经费）</t>
  </si>
  <si>
    <t>教学和管理经费（教育系统党建）</t>
  </si>
  <si>
    <t>教学和管理经费（开放教育）</t>
  </si>
  <si>
    <t>教学和管理经费（教改教研）</t>
  </si>
  <si>
    <t>教学和管理经费（六一儿童节）</t>
  </si>
  <si>
    <t>教学和管理经费（其他教育管理和教学活动经费）</t>
  </si>
  <si>
    <t>教学和管理经费（青少年活动中心）</t>
  </si>
  <si>
    <t>教学和管理经费（全市性中小学运动会及体育活动）</t>
  </si>
  <si>
    <t>教学和管理经费（小六质量检测）</t>
  </si>
  <si>
    <t>教学和管理经费（校车管理）</t>
  </si>
  <si>
    <t>教学和管理经费（校区治理及反恐）</t>
  </si>
  <si>
    <t>教学和管理经费（校园保安经费）</t>
  </si>
  <si>
    <t>教学和管理经费（义务教育质量监测）</t>
  </si>
  <si>
    <t>教学和管理经费（营养改善计划工作经费）</t>
  </si>
  <si>
    <t>教学和管理经费（运转经费师大附中10万，思源15万）</t>
  </si>
  <si>
    <t>教学和管理经费（支持学前教育发展经费）</t>
  </si>
  <si>
    <t>教学和管理经费（职业教育发展经费）</t>
  </si>
  <si>
    <t>教育发展经费（民办教育发展经费）</t>
  </si>
  <si>
    <t>配套经费（高中生均经费配套）</t>
  </si>
  <si>
    <t>配套经费（家庭经济困难生活补助配套）</t>
  </si>
  <si>
    <t>配套经费（贫困幼儿入园补助）</t>
  </si>
  <si>
    <t>配套经费（普通高中建档立卡家庭经济困难学生免学杂费）</t>
  </si>
  <si>
    <t>配套经费（普通高中教育国家助学金）</t>
  </si>
  <si>
    <t>配套经费（学前教育公用经费配套）</t>
  </si>
  <si>
    <t>配套经费（义务教育公用经费配套）</t>
  </si>
  <si>
    <t>配套经费（中等职业教育国家免学费）</t>
  </si>
  <si>
    <t>配套经费（中等职业教育国家助学金）</t>
  </si>
  <si>
    <t>配套经费（农村基层教育人才津贴）</t>
  </si>
  <si>
    <t>其他专项经费（高考、高中学业水平考试组考经费）</t>
  </si>
  <si>
    <t>其他专项经费（公费师范生培养经费）</t>
  </si>
  <si>
    <t>其他专项经费（关工委）</t>
  </si>
  <si>
    <t>其他专项经费（教育基金会）</t>
  </si>
  <si>
    <t>其他专项经费（教育系统代课金）</t>
  </si>
  <si>
    <t>其他专项经费（师大附中联合办学）</t>
  </si>
  <si>
    <t>其他专项经费（一、二中校长基金）</t>
  </si>
  <si>
    <t>其他专项经费（一中水电物业费）</t>
  </si>
  <si>
    <t>其他专项经费（原民办和代课教师困难补助）</t>
  </si>
  <si>
    <t>其他专项经费（重度残疾少儿送教上门经费）</t>
  </si>
  <si>
    <t>学校建设（高考设备更新）</t>
  </si>
  <si>
    <t>学校建设（校舍维修改造、合格学校建设、消除大班额建设经费）</t>
  </si>
  <si>
    <t>学校建设（信息化建设和设施设备类经费）</t>
  </si>
  <si>
    <t>特殊学校学生生活费</t>
  </si>
  <si>
    <t>其他专项经费（营养改善计划食堂临聘人员工资）</t>
  </si>
  <si>
    <t>防溺水专项经费</t>
  </si>
  <si>
    <t>利剑护蕾工作经费</t>
  </si>
  <si>
    <t>食材集中配送采价工作经费</t>
  </si>
  <si>
    <t>教学质量提升专项考试经费</t>
  </si>
  <si>
    <t>教学和管理经费（初中学业水平考试组考经费）</t>
  </si>
  <si>
    <t>配套经费（红色研学）</t>
  </si>
  <si>
    <t>教学和管理经费（防溺水办公费）</t>
  </si>
  <si>
    <t>特岗教师养老保险</t>
  </si>
  <si>
    <t>教学和管理经费（工读经费）</t>
  </si>
  <si>
    <t>名师工作室建设经费</t>
  </si>
  <si>
    <t>配套经费（学前一年免保教费配套）</t>
  </si>
  <si>
    <t xml:space="preserve">  601002_武冈市教育科学研究所</t>
  </si>
  <si>
    <t>武冈市教育科学研究所</t>
  </si>
  <si>
    <t xml:space="preserve">  601003_武冈市教学仪器管理站</t>
  </si>
  <si>
    <t>武冈市教学仪器管理站</t>
  </si>
  <si>
    <t xml:space="preserve">  601004_武冈市电化教育馆</t>
  </si>
  <si>
    <t>武冈市电化教育馆</t>
  </si>
  <si>
    <t xml:space="preserve">  601005_武冈市勤工俭学管理站</t>
  </si>
  <si>
    <t>武冈市勤工俭学管理站</t>
  </si>
  <si>
    <t xml:space="preserve">  601006_湖南省武冈市第一中学</t>
  </si>
  <si>
    <t>湖南省武冈市第一中学</t>
  </si>
  <si>
    <t xml:space="preserve">  601007_武冈市第二中学</t>
  </si>
  <si>
    <t>武冈市第二中学</t>
  </si>
  <si>
    <t xml:space="preserve">  601008_武冈市第三中学</t>
  </si>
  <si>
    <t>武冈市第三中学</t>
  </si>
  <si>
    <t xml:space="preserve">  601010_武冈市第五中学</t>
  </si>
  <si>
    <t>武冈市第五中学</t>
  </si>
  <si>
    <t xml:space="preserve">  601012_武冈市第十中学</t>
  </si>
  <si>
    <t>武冈市第十中学</t>
  </si>
  <si>
    <t xml:space="preserve">  601013_武冈市职业中专学校</t>
  </si>
  <si>
    <t>武冈市职业中专学校</t>
  </si>
  <si>
    <t xml:space="preserve">  601014_武冈市教师进修学校</t>
  </si>
  <si>
    <t>武冈市教师进修学校</t>
  </si>
  <si>
    <t>教师培训</t>
  </si>
  <si>
    <t xml:space="preserve">  601015_武冈市开放大学</t>
  </si>
  <si>
    <t>武冈市开放大学</t>
  </si>
  <si>
    <t xml:space="preserve">  601016_武冈市幼儿园</t>
  </si>
  <si>
    <t>武冈市幼儿园</t>
  </si>
  <si>
    <t xml:space="preserve">  601017_武冈市特殊学校</t>
  </si>
  <si>
    <t>武冈市特殊学校</t>
  </si>
  <si>
    <t xml:space="preserve">  601018_武冈市实验小学</t>
  </si>
  <si>
    <t>武冈市实验小学</t>
  </si>
  <si>
    <t xml:space="preserve">  601019_武冈市司马冲镇中心学校</t>
  </si>
  <si>
    <t>武冈市司马冲镇中心学校</t>
  </si>
  <si>
    <t>中心学校运转经费</t>
  </si>
  <si>
    <t xml:space="preserve">  601020_武冈市大甸镇中心学校</t>
  </si>
  <si>
    <t>武冈市大甸镇中心学校</t>
  </si>
  <si>
    <t xml:space="preserve">  601021_武冈市辕门口街道办事处中心学校</t>
  </si>
  <si>
    <t>武冈市辕门口街道办事处中心学校</t>
  </si>
  <si>
    <t xml:space="preserve">  601022_武冈市迎春亭街道办事处中心学校</t>
  </si>
  <si>
    <t>武冈市迎春亭街道办事处中心学校</t>
  </si>
  <si>
    <t xml:space="preserve">  601023_武冈市邓元泰镇中心学校</t>
  </si>
  <si>
    <t>武冈市邓元泰镇中心学校</t>
  </si>
  <si>
    <t xml:space="preserve">  601024_武冈市水西门街道办事处中心学校</t>
  </si>
  <si>
    <t>武冈市水西门街道办事处中心学校</t>
  </si>
  <si>
    <t xml:space="preserve">  601025_武冈市湾头桥镇中心学校</t>
  </si>
  <si>
    <t>武冈市湾头桥镇中心学校</t>
  </si>
  <si>
    <t xml:space="preserve">  601027_武冈市荆竹铺镇中心学校</t>
  </si>
  <si>
    <t>武冈市荆竹铺镇中心学校</t>
  </si>
  <si>
    <t xml:space="preserve">  601028_武冈市马坪乡中心学校</t>
  </si>
  <si>
    <t>武冈市马坪乡中心学校</t>
  </si>
  <si>
    <t xml:space="preserve">  601029_武冈市法相岩街道办事处中心学校</t>
  </si>
  <si>
    <t>武冈市法相岩街道办事处中心学校</t>
  </si>
  <si>
    <t xml:space="preserve">  601030_武冈市晏田乡中心学校</t>
  </si>
  <si>
    <t>武冈市晏田乡中心学校</t>
  </si>
  <si>
    <t xml:space="preserve">  601031_武冈市水浸坪乡中心学校</t>
  </si>
  <si>
    <t>武冈市水浸坪乡中心学校</t>
  </si>
  <si>
    <t xml:space="preserve">  601032_武冈市邓家铺镇中心学校</t>
  </si>
  <si>
    <t>武冈市邓家铺镇中心学校</t>
  </si>
  <si>
    <t xml:space="preserve">  601033_武冈市双牌镇中心学校</t>
  </si>
  <si>
    <t>武冈市双牌镇中心学校</t>
  </si>
  <si>
    <t xml:space="preserve">  601034_武冈市秦桥镇中心学校</t>
  </si>
  <si>
    <t>武冈市秦桥镇中心学校</t>
  </si>
  <si>
    <t xml:space="preserve">  601035_武冈市稠树塘镇中心学校</t>
  </si>
  <si>
    <t>武冈市稠树塘镇中心学校</t>
  </si>
  <si>
    <t xml:space="preserve">  601036_武冈市龙溪镇中心学校</t>
  </si>
  <si>
    <t>武冈市龙溪镇中心学校</t>
  </si>
  <si>
    <t xml:space="preserve">  601037_武冈市文坪镇中心学校</t>
  </si>
  <si>
    <t>武冈市文坪镇中心学校</t>
  </si>
  <si>
    <t xml:space="preserve">  601038_武冈市青少年学生校外活动中心</t>
  </si>
  <si>
    <t>武冈市青少年学生校外活动中心</t>
  </si>
  <si>
    <t xml:space="preserve">  601039_武冈市红星小学</t>
  </si>
  <si>
    <t>武冈市红星小学</t>
  </si>
  <si>
    <t xml:space="preserve">  601040_湖南武冈市思源实验学校</t>
  </si>
  <si>
    <t>湖南武冈市思源实验学校</t>
  </si>
  <si>
    <t xml:space="preserve">  601041_武冈市实验中学</t>
  </si>
  <si>
    <t>武冈市实验中学</t>
  </si>
  <si>
    <t xml:space="preserve">  601042_武冈市第二实验小学</t>
  </si>
  <si>
    <t>武冈市第二实验小学</t>
  </si>
  <si>
    <t xml:space="preserve">  601043_武冈市芙蓉学校</t>
  </si>
  <si>
    <t>武冈市芙蓉学校</t>
  </si>
  <si>
    <t xml:space="preserve">  601044_武冈市第三实验小学（武冈市第三幼儿园）</t>
  </si>
  <si>
    <t>武冈市第三实验小学（武冈市第三幼儿园）</t>
  </si>
  <si>
    <t xml:space="preserve">  602001_武冈市融媒体中心本级</t>
  </si>
  <si>
    <t>武冈市融媒体中心本级</t>
  </si>
  <si>
    <t>新闻采编制作经费</t>
  </si>
  <si>
    <t>特岗人员工资</t>
  </si>
  <si>
    <t>应急广播建设（村村响农村广播运行维护专项和户户通经费）</t>
  </si>
  <si>
    <t>无线数字覆盖运行经费</t>
  </si>
  <si>
    <t>5G智慧电台服务年费</t>
  </si>
  <si>
    <t xml:space="preserve"> 602001_武冈市融媒体事务中心</t>
  </si>
  <si>
    <t>融媒体事务中心差额补助</t>
  </si>
  <si>
    <t>武冈市融媒体事务中心</t>
  </si>
  <si>
    <t xml:space="preserve">  603001_武冈市科学技术协会本级</t>
  </si>
  <si>
    <t>武冈市科学技术协会本级</t>
  </si>
  <si>
    <t>科普经费</t>
  </si>
  <si>
    <t>全民科学素质建设经费</t>
  </si>
  <si>
    <t>老年科协工作经费</t>
  </si>
  <si>
    <t xml:space="preserve">  604001_武冈市文化旅游广电体育局本级</t>
  </si>
  <si>
    <t>武冈市文化旅游广电体育局本级</t>
  </si>
  <si>
    <t>文物保护经费</t>
  </si>
  <si>
    <t>剧团退休人员工资及福利费</t>
  </si>
  <si>
    <t>协会经费（文化旅游产业促进协会、书画家联谊会、冬泳协会）</t>
  </si>
  <si>
    <t>送戏下乡经费</t>
  </si>
  <si>
    <t>非物质文化遗产经费</t>
  </si>
  <si>
    <t>丝弦剧团经费</t>
  </si>
  <si>
    <t>三区人才计划</t>
  </si>
  <si>
    <t>博物馆经费</t>
  </si>
  <si>
    <t xml:space="preserve">  604002_武冈市图书馆</t>
  </si>
  <si>
    <t>武冈市图书馆</t>
  </si>
  <si>
    <t>图书购置费</t>
  </si>
  <si>
    <t xml:space="preserve">  604003_武冈市文化馆</t>
  </si>
  <si>
    <t>武冈市文化馆</t>
  </si>
  <si>
    <t>武冈文艺</t>
  </si>
  <si>
    <t>周末剧场</t>
  </si>
  <si>
    <t xml:space="preserve">  604006_武冈市业余体校</t>
  </si>
  <si>
    <t>武冈市业余体校</t>
  </si>
  <si>
    <t>运动员训练生活补助和参赛经费</t>
  </si>
  <si>
    <t xml:space="preserve">  604007_武冈市文化市场综合行政执法大队</t>
  </si>
  <si>
    <t>武冈市文化市场综合行政执法大队</t>
  </si>
  <si>
    <t>文化执法经费</t>
  </si>
  <si>
    <t xml:space="preserve">  605001_武冈市文学艺术界联合会本级</t>
  </si>
  <si>
    <t>武冈市文学艺术界联合会本级</t>
  </si>
  <si>
    <t>“欢乐潇湘”武冈群众文艺创作经费</t>
  </si>
  <si>
    <t>《都梁风》公益杂志编印费</t>
  </si>
  <si>
    <t>9个协会工作经费</t>
  </si>
  <si>
    <t xml:space="preserve">  702001_武冈市应急管理局本级</t>
  </si>
  <si>
    <t>武冈市应急管理局本级</t>
  </si>
  <si>
    <t>应急管理宣教中心</t>
  </si>
  <si>
    <t>应急管理经费</t>
  </si>
  <si>
    <t>应急救援经费</t>
  </si>
  <si>
    <t>志愿兵待遇</t>
  </si>
  <si>
    <t>矽肺病防治经费</t>
  </si>
  <si>
    <t>地震事务</t>
  </si>
  <si>
    <t xml:space="preserve">  703001_武冈市特色产业发展中心本级</t>
  </si>
  <si>
    <t>武冈市特色产业发展中心本级</t>
  </si>
  <si>
    <t xml:space="preserve">  704001_湖南武冈经济开发区管理委员会本级</t>
  </si>
  <si>
    <t>湖南武冈经济开发区管理委员会本级</t>
  </si>
  <si>
    <t>园区管理经费</t>
  </si>
  <si>
    <t xml:space="preserve">  705001_武冈市科技和工业信息化局本级</t>
  </si>
  <si>
    <t>武冈市科技和工业信息化局本级</t>
  </si>
  <si>
    <t>企业管理经费</t>
  </si>
  <si>
    <t>兴工强市专班经费</t>
  </si>
  <si>
    <t>本级特派员补贴</t>
  </si>
  <si>
    <t xml:space="preserve">  706001_武冈市商务局本级</t>
  </si>
  <si>
    <t>武冈市商务局本级</t>
  </si>
  <si>
    <t>办公场地租赁</t>
  </si>
  <si>
    <t>商务外贸经费</t>
  </si>
  <si>
    <t>原外贸总公司行政退休人员经费</t>
  </si>
  <si>
    <t>招商引资</t>
  </si>
  <si>
    <t>困难慰问</t>
  </si>
  <si>
    <t>商务社零工作经费</t>
  </si>
  <si>
    <t xml:space="preserve">  707001_武冈市市场服务中心本级</t>
  </si>
  <si>
    <t>武冈市市场服务中心本级</t>
  </si>
  <si>
    <t>东升商贸城安保经费</t>
  </si>
  <si>
    <t>市场管理经费</t>
  </si>
  <si>
    <t>农贸市场蔬菜农药残留检测</t>
  </si>
  <si>
    <t>对市场服务所的补助，优先用于社保缴费</t>
  </si>
  <si>
    <t xml:space="preserve">  801001001_武冈市辕门口街道办事处本级</t>
  </si>
  <si>
    <t>武冈市辕门口街道办事处本级</t>
  </si>
  <si>
    <t>　　　运转其他类</t>
  </si>
  <si>
    <t>宣传教育经费</t>
  </si>
  <si>
    <t>乡村振兴（生态环保）经费</t>
  </si>
  <si>
    <t>乡镇统战经费</t>
  </si>
  <si>
    <t>党风廉政建设经费</t>
  </si>
  <si>
    <t>宅基地改革经费</t>
  </si>
  <si>
    <t>工会经费</t>
  </si>
  <si>
    <t>人大代表联络室经费</t>
  </si>
  <si>
    <t>城市管理</t>
  </si>
  <si>
    <t>政协联络委活动经费</t>
  </si>
  <si>
    <t>党建和团建经费</t>
  </si>
  <si>
    <t>培训经费</t>
  </si>
  <si>
    <t>乡镇纪检经费</t>
  </si>
  <si>
    <t>人大代表活动经费</t>
  </si>
  <si>
    <t>信访维稳经费</t>
  </si>
  <si>
    <t>村级纪检经费</t>
  </si>
  <si>
    <t>法律顾问经费</t>
  </si>
  <si>
    <t>妇女儿童经费</t>
  </si>
  <si>
    <t>统计经费</t>
  </si>
  <si>
    <t>征兵和民兵整组经费</t>
  </si>
  <si>
    <t>项目建设经费</t>
  </si>
  <si>
    <t xml:space="preserve">  801002001_武冈市迎春亭街道办事处本级</t>
  </si>
  <si>
    <t>武冈市迎春亭街道办事处本级</t>
  </si>
  <si>
    <t>城市管理费</t>
  </si>
  <si>
    <t xml:space="preserve">  801003001_武冈市邓元泰镇人民政府本级</t>
  </si>
  <si>
    <t>武冈市邓元泰镇人民政府本级</t>
  </si>
  <si>
    <t xml:space="preserve">  801004001_武冈市湾头桥镇人民政府本级</t>
  </si>
  <si>
    <t>武冈市湾头桥镇人民政府本级</t>
  </si>
  <si>
    <t>政协联络活动经费</t>
  </si>
  <si>
    <t xml:space="preserve">  801005001_武冈市龙溪镇人民政府本级</t>
  </si>
  <si>
    <t>武冈市龙溪镇人民政府本级</t>
  </si>
  <si>
    <t>统战经费</t>
  </si>
  <si>
    <t xml:space="preserve">  801006001_武冈市文坪镇人民政府本级</t>
  </si>
  <si>
    <t>武冈市文坪镇人民政府本级</t>
  </si>
  <si>
    <t xml:space="preserve">  801007001_武冈市司马冲镇人民政府本级</t>
  </si>
  <si>
    <t>武冈市司马冲镇人民政府本级</t>
  </si>
  <si>
    <t xml:space="preserve">  801008001_武冈市大甸镇人民政府本级</t>
  </si>
  <si>
    <t>武冈市大甸镇人民政府本级</t>
  </si>
  <si>
    <t xml:space="preserve">  801009001_武冈市晏田乡人民政府本级</t>
  </si>
  <si>
    <t>武冈市晏田乡人民政府本级</t>
  </si>
  <si>
    <t>党风廉政监建设经费</t>
  </si>
  <si>
    <t>统计 经费</t>
  </si>
  <si>
    <t xml:space="preserve">  801010001_武冈市稠树塘镇人民政府本级</t>
  </si>
  <si>
    <t>武冈市稠树塘镇人民政府本级</t>
  </si>
  <si>
    <t>法律顾问费</t>
  </si>
  <si>
    <t>边远乡镇交通费</t>
  </si>
  <si>
    <t xml:space="preserve">  801011001_武冈市秦桥镇人民政府本级</t>
  </si>
  <si>
    <t>武冈市秦桥镇人民政府本级</t>
  </si>
  <si>
    <t xml:space="preserve">  801012001_武冈市荆竹铺镇人民政府本级</t>
  </si>
  <si>
    <t>武冈市荆竹铺镇人民政府本级</t>
  </si>
  <si>
    <t xml:space="preserve">  801013001_武冈市马坪乡人民政府本级</t>
  </si>
  <si>
    <t>武冈市马坪乡人民政府本级</t>
  </si>
  <si>
    <t>边远乡镇交通</t>
  </si>
  <si>
    <t>乡村级纪检经费</t>
  </si>
  <si>
    <t xml:space="preserve">  801014001_武冈市水浸坪乡人民政府本级</t>
  </si>
  <si>
    <t>武冈市水浸坪乡人民政府本级</t>
  </si>
  <si>
    <t xml:space="preserve">  801015001_武冈市邓家铺镇人民政府本级</t>
  </si>
  <si>
    <t>武冈市邓家铺镇人民政府本级</t>
  </si>
  <si>
    <t>信访维修稳费</t>
  </si>
  <si>
    <t>宅基地改革经费及乡镇统战经费</t>
  </si>
  <si>
    <t>宣传教育经费及党风廉政建设</t>
  </si>
  <si>
    <t>妇女儿童经费及工会经费</t>
  </si>
  <si>
    <t>法律顾问工作经费</t>
  </si>
  <si>
    <t>人大代表联络经费</t>
  </si>
  <si>
    <t xml:space="preserve">  801016001_武冈市双牌镇人民政府本级</t>
  </si>
  <si>
    <t>武冈市双牌镇人民政府本级</t>
  </si>
  <si>
    <t xml:space="preserve">  801017001_武冈市法相岩街道办事处本级</t>
  </si>
  <si>
    <t>武冈市法相岩街道办事处本级</t>
  </si>
  <si>
    <t>党建廉政建设经费</t>
  </si>
  <si>
    <t xml:space="preserve">  801018001_武冈市水西门街道办事处本级</t>
  </si>
  <si>
    <t>武冈市水西门街道办事处本级</t>
  </si>
  <si>
    <t>消防大队</t>
  </si>
  <si>
    <t>1.指战人员39人*9万＝351万。
2.政府专职消防人员（含乡镇）128人*7.2万＝921.6万。
3.消防业务车3辆*5万＝15万。
4.消防灭等专用车14辆*7万＝98万。
5.消防救援大队本级消防救援人员意外伤害险、重疾险84人*1820元＝15.3万。
6.消防大队年度绩效奖金68.8万。
7.应急、灭火救援设备损耗补充65万。
8.乡镇专职消防队运行经费15支*10万＝150万。
9.二环路消防救援站运行经费30万。
10.乡镇消防站消防车辆更换3台，增加100万。</t>
  </si>
  <si>
    <t>武警中队</t>
  </si>
  <si>
    <t>含营防维修15万</t>
  </si>
  <si>
    <t>人武部</t>
  </si>
  <si>
    <t>兵役征集70万，国防教育20万，民兵训练40万，民兵整组26万，营防维修22万,学生军训17万，涉军维权5万、装备维修20万,基干民兵服装10万，基层武装部建设10万。</t>
  </si>
  <si>
    <t>人民法院</t>
  </si>
  <si>
    <t>诉源治理工作经费</t>
  </si>
  <si>
    <t>人民银行邵阳分行</t>
  </si>
  <si>
    <t>金融管理与服务经费</t>
  </si>
  <si>
    <t>金融监管局武冈监管支局</t>
  </si>
  <si>
    <t>地方绩效奖及配套的社保缴费</t>
  </si>
  <si>
    <t>附表6</t>
  </si>
  <si>
    <t>武冈市2026年一般公共预算支出明细表（政府专项支出）</t>
  </si>
  <si>
    <t>序号</t>
  </si>
  <si>
    <t>项目明细</t>
  </si>
  <si>
    <t>合计：</t>
  </si>
  <si>
    <t>新型工业化专项资金</t>
  </si>
  <si>
    <t>1.特色食品加工资金600万（地方特色产业发展资金50万）(可能保障)，
2.科技与工业发展资金320万(可能保障),
3.产业发展基金5000万(可能保障),
4.招商引资130万(可能保障)，
5.商务发展资金100万(（含参展促销)(可能保障)。</t>
  </si>
  <si>
    <t>新型城镇化专项资金</t>
  </si>
  <si>
    <t>1.污水处理服务费3330万（其中一厂1300万，二厂1500万，乡镇污水处理厂240万），污泥处理费290万）(必须保障)，
2.城乡环境卫生整治500万(可能保障)，
3.城市维护建设资金300万(可能保障)，
4.创文明城市经费800万(可能保障)，
5.垃圾焚烧专项资金650万(58.9元/吨垃圾处理费，每年约11万吨需650万)(必须保障)，
6.城乡供水运营补贴（含农村饮水工程维修养护资金）1000万(争取保障)，
7.禁毒专项355万（其中禁毒联席会19万，禁毒协会21万，上解邵阳强制戒毒经费22万（结算上解））(可能保障),
8.规划编制220万(可能保障)，
9.人才培训325万(可能保障)，
10.购买新建商品房契税补贴1516.26万(可能保障)。</t>
  </si>
  <si>
    <t>农业农村现代化专项资金</t>
  </si>
  <si>
    <t>1.燃油税改革转移支付交通建设资金1000万(其中交通顽瘴痼疾经费400万)(可能保障),
2.生态修复专项资金(含水土流失治理)500万(可能保障),
3.耕地恢复专项资金1000万(可能保障),
4.创森林城市（四边五年）1350万(其中松线虫防治经费500万（与上级专项和植被恢复费统筹安排）)(可能保障),
5.“菜篮子”专项10万(可能保障),
6.产粮大县奖励资金安排的农业发展支出2270万(其中粮食生产专项资金1500万(其中镉超标治理工作经费50万）；农田水利建设资金500万（其中大圳维修经费100万）；政策性粮食储备补助（含地储粮、成品粮、临储粮利费，智能粮库信息化建设）120万；农业发展资金150万)(可能保障),
7.城乡环境卫生整治经费4200万(必须保障),
8.村级（社区）运转经费8739万（其中基层党建督导10万和基层党员远程教育经费80万）(必须保障8649万，可能保障90万),
9.农业政策性配套支出750万(其中政策性农业保险地方配套600万，农村一事一议配套50万，惠农担服务公司10万，村账乡管、综改办、化债等20万)(必须保障600万，可能保障150万),
10.农村困难户危房改造100万(可能保障),
11.乡村振兴驻村帮扶资金288万(可能保障),</t>
  </si>
  <si>
    <t>旅游产业化专项资金</t>
  </si>
  <si>
    <t>1.体育事业费（含体彩促销经费）300万(可能保障),
2.文化旅游发展资金3000万(可能保障),
3.文物普查及修缮资金3000万(其中古城古建筑保护30万，申报历史文化名城工作经费10万)(可能保障)</t>
  </si>
  <si>
    <t>财源建设专项资金</t>
  </si>
  <si>
    <t>1.税务财政征收经费4200万(必须保障),
2.非税收入安排的支出8000万(其中预计征收成本支出7578万，预计高发办征收成本支出260万)(争取保障),
3.预算一体化建设三年行动150万(其中财源建设50万)(争取保障),
4.项目前期工作经费2000万(其中机铁争项经费300万)(可能保障)，
5.财政信息化建设50万(可能保障)。</t>
  </si>
  <si>
    <t>高质量发展专项资金</t>
  </si>
  <si>
    <t>包括四上企业奖励资金，三零村考核奖励经费，对企业和单位高质量发展和向上争资的考核奖励(可能保障)</t>
  </si>
  <si>
    <t>人员待遇保障支出</t>
  </si>
  <si>
    <t>1.机关事业单位养老保险制度改革前获得省部级以上劳模等荣誉称号工作人员一次性退休补贴100万(必须保障),
2.单位绩效奖及工资晋级结算预留5800万(必须保障),
3.职业年金3000万(必须保障),
4.机关事业单位公职人员去世一次性抚恤金1500万(必须保障),
5.退付退休人员2014年9月30日前缴纳的个人养老保险缴费2000万(必须保障),
6.财政对机关事业单位养老保险的补助21600万(必须保障),
7.公务员嘉奖120万(必须保障)</t>
  </si>
  <si>
    <t>特定事项支出</t>
  </si>
  <si>
    <t>1.换届及两会经费1450万（包括党代会，人大、政协两次会议，人大换届经费（其中3个大乡镇5万，其余乡镇3万）、政协换届经费（其中每个乡镇1万），民主党派换届，村级换届462万）(必须保障)，
2.机关行政事业单位和乡镇五小套房维修购置专项200万(可能保障)，
3.人大政协为民办实事专项经费350万（其中市人大办理代表意见200万，政协提案建议150万）(可能保障)。</t>
  </si>
  <si>
    <t>预备费</t>
  </si>
  <si>
    <t>其中含安全生产经费200万，慰问经费100万，信访维稳经费335万，交通道路事故救助经费61万，乡镇安全生产经费251.43万，自然灾害准备金及应急管理300万，赔偿经费20万(必须保障)。</t>
  </si>
  <si>
    <t>政府债务还本付息</t>
  </si>
  <si>
    <t>预计政府债务还本付息41217万，其中债务还本3200万(列债务还本支出)，一般债券利息7829万元，专项债券利息14788万元（列政府性基金支出），隐性债务还本付息15400万（还本4.06亿+利息0.46-置换2.5亿-补充财力债0.48亿＝1.54亿）(必须保障)</t>
  </si>
  <si>
    <t>附表7</t>
  </si>
  <si>
    <t>武冈市2026年一般公共预算支出明细表（上级转移支付支出）</t>
  </si>
  <si>
    <t>上级专项转移支付</t>
  </si>
  <si>
    <t>行政政法股管理上级专项</t>
  </si>
  <si>
    <t xml:space="preserve"> 一般公共服务转移支付1736万，公共安全上级专项转移支付1483万,国防转移支付227万，其他转移支付2707。</t>
  </si>
  <si>
    <t>综合计划股管理上级专项</t>
  </si>
  <si>
    <t>住房保障转移支付2360万</t>
  </si>
  <si>
    <t>经济建设股管理上级专项</t>
  </si>
  <si>
    <t>交通运输转移支付4486万，节能环保转移支付4126万，粮油物资储备转移支付7184万，自然资源转移支付334万，城乡社区转移支付216万</t>
  </si>
  <si>
    <t>农业股管理上级专项</t>
  </si>
  <si>
    <t>农林水专项转移支付47300万元</t>
  </si>
  <si>
    <t>社保股管理上级专项</t>
  </si>
  <si>
    <t>社会保障转移支付47949万，医疗卫生上级转移支付13376万</t>
  </si>
  <si>
    <t>教科文股管理上级专项</t>
  </si>
  <si>
    <t>教育转移支付34048万，文化旅游体育转移支付1159万</t>
  </si>
  <si>
    <t>企业外经股管理上级专项</t>
  </si>
  <si>
    <t>科学技术转移支付425万，商业服务业转移支付206万，应急管理转移支付2853万，资源勘探工业信息等转移支付231万，金融转移支付36万</t>
  </si>
  <si>
    <t>附表8</t>
  </si>
  <si>
    <t>武冈市2026年政府性基金预算支出明细表</t>
  </si>
  <si>
    <t>金额</t>
  </si>
  <si>
    <t>土地出让征拆成本和土地储备税费</t>
  </si>
  <si>
    <t>其中审计整改被征地农民保障经费4000万。2025年土地出让征拆成本7654万和土地储备税费2673万</t>
  </si>
  <si>
    <t>项目建设工程款支出</t>
  </si>
  <si>
    <t>主要用于年底工程款支付1.3亿（其中用于乡村振兴3000万（土地出让收入的8%）），财政拨款缴税0.7亿元</t>
  </si>
  <si>
    <t>城市基础设施配套费成本（按收入的15%）</t>
  </si>
  <si>
    <t>污水处理服务费（自来水公司代收缴非税后安排支出）</t>
  </si>
  <si>
    <t>政府专项债务付息支出</t>
  </si>
  <si>
    <t>上级专项大中型水库移民后期扶持基金</t>
  </si>
  <si>
    <t>用于移民补助和基础设施建设及发展</t>
  </si>
  <si>
    <t>上级专项彩票公益金</t>
  </si>
  <si>
    <t>用于农村基础设施建设</t>
  </si>
  <si>
    <t>上年结转支出</t>
  </si>
  <si>
    <t>主要为上年度结转项目支出</t>
  </si>
  <si>
    <t>附表9</t>
  </si>
  <si>
    <t>2026年各单位财政收入明细表</t>
  </si>
  <si>
    <t>单位名称</t>
  </si>
  <si>
    <t>收入金额</t>
  </si>
  <si>
    <t>备        注</t>
  </si>
  <si>
    <t>税务局</t>
  </si>
  <si>
    <t>1.税务局正常申报及其他查补税收40000万元，税务局负责
2.历史遗留问题楼盘税收1000万元，处置专班负责
3.盘活国有闲置资产税收15390万元，三资盘活专班负责
4.土地储备中心批地项目等土地矿山税收2500万元，
5.庆丰投4600万元（缴纳全口径税收入10000万元），
6.创新投800万元（缴纳全口径税收入2000万元）</t>
  </si>
  <si>
    <t>各非税执收单位</t>
  </si>
  <si>
    <t>1.各征收单位执收收入17252万元，
2.“三资”盘活27446万元，其中：自资局矿产资源出让500万元，庆丰公司26570万元（广告位经营出让12000万，组合供应35000万元中资产处置非税收入14570万），创新公司376万元（10处闲置资处置收入936万中的376万为非税收入），
以上收入项目全部实现，非税收入超收1838万元。</t>
  </si>
  <si>
    <t>自然资源局</t>
  </si>
  <si>
    <t>1.土地出让金基金收入:车站路与东升路、新东路等共40亩地块出让金12000万元；
2.申报土储专项债券收入10000万元，收购庆丰公司土地；
3.组合供应14000万元，总额35000万元，与庆丰公司按4：6计算为14000万元；
4.矿产资源专项收入500万元。</t>
  </si>
  <si>
    <t>住建局</t>
  </si>
  <si>
    <t>城市基础设施配套费</t>
  </si>
  <si>
    <t>城乡供水公司</t>
  </si>
  <si>
    <t>污水处理费</t>
  </si>
  <si>
    <t>庆丰公司</t>
  </si>
  <si>
    <t>庆丰公司实际应筹集资金119000万，其中：
1.上交税收10000万，其中地方税收4600万元；
2.组合供应35000万，其中土地出让金20430万元，资产处置非税收入14570万，与自然资源局按6：4计算庆丰投为2.1亿；
3.广告位经营权出让非税收入12000万；
4.上交收益17000万元；
以下需庆丰公司兜底实现的项目：
5.上交土储债收益10000万元，计入专项债收益；
6.“三资”盘活处置收益35000万元（其中物业经营权项目15000万，劳务派遣管理权项目5000万，云山森林氧吧：项目15000万元）；（以非税收入上交财政后再注资给庆丰公司，最后庆丰公司以收益上交市财政）。</t>
  </si>
  <si>
    <t>创新公司</t>
  </si>
  <si>
    <t>总计10936万，其中：
1.双牌融合产业园项目资产处置6000万元，其中土地出让金3000万，资产处置非税收入3000万；
2.上交税金2000万元，其中地方税收800万；
3.上交收益2000万元，计入国有资本经营收入；
4.10处闲置资产处置收入936万，其中土地出让金560万，资产处置非税收入376万。</t>
  </si>
  <si>
    <t>“三资”盘活工作专班</t>
  </si>
  <si>
    <t>1.庆丰公司负责的“三资”盘活处置收益35000万元（其中物业经营权项目15000万，劳务派遣管理权项目5000万，云山森林氧吧项目15000万元）；
2.创新公司负责的10处闲置资产处置收入936万。</t>
  </si>
  <si>
    <t>剔除各单位重复计算金额9.2782亿（庆丰投地方税收4600万元，创新投地方税收800万元，“三资”盘活27446万元，自然资源局组合收入1.4亿，土储债1亿元，“三资”盘活工作专班3.5936亿），实际公共财政预算收入、政府性基金预算收入、国有资本经营预算收入为21.924亿元，再剔除庆丰公司交税1亿元上级分成5400万元，创新公司交税0.2亿元上级分成1200万元，本级财政各项收入为21.264亿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</si>
</sst>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Red]0"/>
    <numFmt numFmtId="179" formatCode="0.0%"/>
    <numFmt numFmtId="180" formatCode="0_ ;[Red]\-0\ "/>
  </numFmts>
  <fonts count="70">
    <font>
      <sz val="11"/>
      <color theme="1"/>
      <name val="宋体"/>
      <charset val="134"/>
      <scheme val="minor"/>
    </font>
    <font>
      <b/>
      <sz val="12"/>
      <color theme="1"/>
      <name val="宋体"/>
      <charset val="134"/>
      <scheme val="minor"/>
    </font>
    <font>
      <sz val="18"/>
      <color theme="1"/>
      <name val="宋体"/>
      <charset val="134"/>
      <scheme val="minor"/>
    </font>
    <font>
      <b/>
      <sz val="14"/>
      <color theme="1"/>
      <name val="宋体"/>
      <charset val="134"/>
      <scheme val="minor"/>
    </font>
    <font>
      <sz val="10"/>
      <color theme="1"/>
      <name val="宋体"/>
      <charset val="134"/>
      <scheme val="minor"/>
    </font>
    <font>
      <b/>
      <sz val="18"/>
      <color theme="1"/>
      <name val="宋体"/>
      <charset val="134"/>
      <scheme val="minor"/>
    </font>
    <font>
      <sz val="11"/>
      <color indexed="8"/>
      <name val="宋体"/>
      <charset val="1"/>
      <scheme val="minor"/>
    </font>
    <font>
      <sz val="11"/>
      <color indexed="8"/>
      <name val="仿宋_GB2312"/>
      <charset val="1"/>
    </font>
    <font>
      <sz val="9"/>
      <name val="SimSun"/>
      <charset val="134"/>
    </font>
    <font>
      <sz val="18"/>
      <name val="方正大标宋简体"/>
      <charset val="134"/>
    </font>
    <font>
      <b/>
      <sz val="9"/>
      <name val="SimSun"/>
      <charset val="134"/>
    </font>
    <font>
      <b/>
      <sz val="10"/>
      <color theme="1"/>
      <name val="宋体"/>
      <charset val="134"/>
      <scheme val="minor"/>
    </font>
    <font>
      <sz val="10"/>
      <name val="SimSun"/>
      <charset val="134"/>
    </font>
    <font>
      <sz val="10"/>
      <color indexed="8"/>
      <name val="宋体"/>
      <charset val="1"/>
      <scheme val="minor"/>
    </font>
    <font>
      <sz val="16"/>
      <name val="方正大标宋简体"/>
      <charset val="134"/>
    </font>
    <font>
      <sz val="11"/>
      <name val="宋体"/>
      <charset val="1"/>
      <scheme val="minor"/>
    </font>
    <font>
      <sz val="9"/>
      <name val="宋体"/>
      <charset val="134"/>
    </font>
    <font>
      <b/>
      <sz val="9"/>
      <name val="宋体"/>
      <charset val="134"/>
    </font>
    <font>
      <b/>
      <sz val="9"/>
      <name val="宋体"/>
      <charset val="1"/>
      <scheme val="minor"/>
    </font>
    <font>
      <sz val="9"/>
      <color indexed="8"/>
      <name val="宋体"/>
      <charset val="1"/>
    </font>
    <font>
      <sz val="9"/>
      <color theme="1"/>
      <name val="宋体"/>
      <charset val="134"/>
    </font>
    <font>
      <sz val="9"/>
      <color indexed="8"/>
      <name val="宋体"/>
      <charset val="1"/>
      <scheme val="minor"/>
    </font>
    <font>
      <b/>
      <sz val="10"/>
      <name val="SimSun"/>
      <charset val="134"/>
    </font>
    <font>
      <sz val="10"/>
      <color theme="1"/>
      <name val="宋体"/>
      <charset val="134"/>
    </font>
    <font>
      <b/>
      <sz val="9"/>
      <color indexed="8"/>
      <name val="宋体"/>
      <charset val="1"/>
      <scheme val="minor"/>
    </font>
    <font>
      <b/>
      <sz val="9"/>
      <color theme="1"/>
      <name val="宋体"/>
      <charset val="134"/>
    </font>
    <font>
      <b/>
      <sz val="10"/>
      <color theme="1"/>
      <name val="宋体"/>
      <charset val="134"/>
    </font>
    <font>
      <sz val="9"/>
      <name val="宋体"/>
      <charset val="1"/>
      <scheme val="minor"/>
    </font>
    <font>
      <sz val="10"/>
      <name val="宋体"/>
      <charset val="1"/>
      <scheme val="minor"/>
    </font>
    <font>
      <b/>
      <sz val="10"/>
      <color indexed="8"/>
      <name val="宋体"/>
      <charset val="1"/>
      <scheme val="minor"/>
    </font>
    <font>
      <sz val="18"/>
      <name val="宋体"/>
      <charset val="134"/>
    </font>
    <font>
      <sz val="11"/>
      <name val="宋体"/>
      <charset val="134"/>
    </font>
    <font>
      <sz val="12"/>
      <name val="宋体"/>
      <charset val="134"/>
    </font>
    <font>
      <sz val="18"/>
      <color indexed="8"/>
      <name val="方正大标宋简体"/>
      <charset val="134"/>
    </font>
    <font>
      <sz val="11"/>
      <color indexed="8"/>
      <name val="宋体"/>
      <charset val="134"/>
    </font>
    <font>
      <sz val="10"/>
      <color indexed="8"/>
      <name val="宋体"/>
      <charset val="134"/>
    </font>
    <font>
      <b/>
      <sz val="12"/>
      <color indexed="8"/>
      <name val="宋体"/>
      <charset val="134"/>
    </font>
    <font>
      <b/>
      <sz val="11"/>
      <color indexed="8"/>
      <name val="宋体"/>
      <charset val="134"/>
    </font>
    <font>
      <b/>
      <sz val="11"/>
      <name val="宋体"/>
      <charset val="134"/>
    </font>
    <font>
      <sz val="20"/>
      <name val="方正大标宋简体"/>
      <charset val="134"/>
    </font>
    <font>
      <sz val="12"/>
      <color indexed="8"/>
      <name val="宋体"/>
      <charset val="134"/>
    </font>
    <font>
      <sz val="11"/>
      <name val="宋体"/>
      <charset val="0"/>
    </font>
    <font>
      <sz val="11"/>
      <color theme="1"/>
      <name val="宋体"/>
      <charset val="134"/>
    </font>
    <font>
      <sz val="8"/>
      <color indexed="8"/>
      <name val="宋体"/>
      <charset val="134"/>
    </font>
    <font>
      <b/>
      <sz val="11"/>
      <color theme="1"/>
      <name val="宋体"/>
      <charset val="134"/>
    </font>
    <font>
      <sz val="12"/>
      <name val="隶书"/>
      <charset val="134"/>
    </font>
    <font>
      <b/>
      <sz val="12"/>
      <name val="楷体_GB2312"/>
      <charset val="134"/>
    </font>
    <font>
      <sz val="12"/>
      <name val="Times New Roman"/>
      <charset val="134"/>
    </font>
    <font>
      <sz val="8"/>
      <name val="宋体"/>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s>
  <fills count="35">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top style="thin">
        <color auto="1"/>
      </top>
      <bottom style="thin">
        <color auto="1"/>
      </bottom>
      <diagonal/>
    </border>
    <border>
      <left style="thin">
        <color rgb="FF000000"/>
      </left>
      <right style="thin">
        <color rgb="FF000000"/>
      </right>
      <top/>
      <bottom style="thin">
        <color rgb="FF000000"/>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000000"/>
      </left>
      <right/>
      <top style="thin">
        <color rgb="FF000000"/>
      </top>
      <bottom style="thin">
        <color rgb="FF000000"/>
      </bottom>
      <diagonal/>
    </border>
    <border>
      <left style="thin">
        <color auto="1"/>
      </left>
      <right style="thin">
        <color auto="1"/>
      </right>
      <top/>
      <bottom/>
      <diagonal/>
    </border>
    <border>
      <left/>
      <right/>
      <top/>
      <bottom style="thin">
        <color indexed="8"/>
      </bottom>
      <diagonal/>
    </border>
    <border>
      <left style="thin">
        <color indexed="8"/>
      </left>
      <right/>
      <top style="thin">
        <color indexed="8"/>
      </top>
      <bottom/>
      <diagonal/>
    </border>
    <border>
      <left style="thin">
        <color indexed="8"/>
      </left>
      <right/>
      <top/>
      <bottom style="thin">
        <color indexed="8"/>
      </bottom>
      <diagonal/>
    </border>
    <border>
      <left style="thin">
        <color indexed="8"/>
      </left>
      <right/>
      <top style="thin">
        <color indexed="8"/>
      </top>
      <bottom style="thin">
        <color indexed="8"/>
      </bottom>
      <diagonal/>
    </border>
    <border>
      <left style="thin">
        <color indexed="8"/>
      </left>
      <right/>
      <top/>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0" fillId="4" borderId="20" applyNumberFormat="0" applyFont="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21" applyNumberFormat="0" applyFill="0" applyAlignment="0" applyProtection="0">
      <alignment vertical="center"/>
    </xf>
    <xf numFmtId="0" fontId="56" fillId="0" borderId="21" applyNumberFormat="0" applyFill="0" applyAlignment="0" applyProtection="0">
      <alignment vertical="center"/>
    </xf>
    <xf numFmtId="0" fontId="57" fillId="0" borderId="22" applyNumberFormat="0" applyFill="0" applyAlignment="0" applyProtection="0">
      <alignment vertical="center"/>
    </xf>
    <xf numFmtId="0" fontId="57" fillId="0" borderId="0" applyNumberFormat="0" applyFill="0" applyBorder="0" applyAlignment="0" applyProtection="0">
      <alignment vertical="center"/>
    </xf>
    <xf numFmtId="0" fontId="58" fillId="5" borderId="23" applyNumberFormat="0" applyAlignment="0" applyProtection="0">
      <alignment vertical="center"/>
    </xf>
    <xf numFmtId="0" fontId="59" fillId="6" borderId="24" applyNumberFormat="0" applyAlignment="0" applyProtection="0">
      <alignment vertical="center"/>
    </xf>
    <xf numFmtId="0" fontId="60" fillId="6" borderId="23" applyNumberFormat="0" applyAlignment="0" applyProtection="0">
      <alignment vertical="center"/>
    </xf>
    <xf numFmtId="0" fontId="61" fillId="7" borderId="25" applyNumberFormat="0" applyAlignment="0" applyProtection="0">
      <alignment vertical="center"/>
    </xf>
    <xf numFmtId="0" fontId="62" fillId="0" borderId="26" applyNumberFormat="0" applyFill="0" applyAlignment="0" applyProtection="0">
      <alignment vertical="center"/>
    </xf>
    <xf numFmtId="0" fontId="63" fillId="0" borderId="27" applyNumberFormat="0" applyFill="0" applyAlignment="0" applyProtection="0">
      <alignment vertical="center"/>
    </xf>
    <xf numFmtId="0" fontId="64" fillId="8" borderId="0" applyNumberFormat="0" applyBorder="0" applyAlignment="0" applyProtection="0">
      <alignment vertical="center"/>
    </xf>
    <xf numFmtId="0" fontId="65" fillId="9" borderId="0" applyNumberFormat="0" applyBorder="0" applyAlignment="0" applyProtection="0">
      <alignment vertical="center"/>
    </xf>
    <xf numFmtId="0" fontId="66" fillId="10" borderId="0" applyNumberFormat="0" applyBorder="0" applyAlignment="0" applyProtection="0">
      <alignment vertical="center"/>
    </xf>
    <xf numFmtId="0" fontId="67" fillId="11" borderId="0" applyNumberFormat="0" applyBorder="0" applyAlignment="0" applyProtection="0">
      <alignment vertical="center"/>
    </xf>
    <xf numFmtId="0" fontId="68" fillId="12" borderId="0" applyNumberFormat="0" applyBorder="0" applyAlignment="0" applyProtection="0">
      <alignment vertical="center"/>
    </xf>
    <xf numFmtId="0" fontId="68" fillId="13" borderId="0" applyNumberFormat="0" applyBorder="0" applyAlignment="0" applyProtection="0">
      <alignment vertical="center"/>
    </xf>
    <xf numFmtId="0" fontId="67" fillId="14" borderId="0" applyNumberFormat="0" applyBorder="0" applyAlignment="0" applyProtection="0">
      <alignment vertical="center"/>
    </xf>
    <xf numFmtId="0" fontId="67" fillId="15" borderId="0" applyNumberFormat="0" applyBorder="0" applyAlignment="0" applyProtection="0">
      <alignment vertical="center"/>
    </xf>
    <xf numFmtId="0" fontId="68" fillId="16" borderId="0" applyNumberFormat="0" applyBorder="0" applyAlignment="0" applyProtection="0">
      <alignment vertical="center"/>
    </xf>
    <xf numFmtId="0" fontId="68" fillId="17" borderId="0" applyNumberFormat="0" applyBorder="0" applyAlignment="0" applyProtection="0">
      <alignment vertical="center"/>
    </xf>
    <xf numFmtId="0" fontId="67" fillId="18" borderId="0" applyNumberFormat="0" applyBorder="0" applyAlignment="0" applyProtection="0">
      <alignment vertical="center"/>
    </xf>
    <xf numFmtId="0" fontId="67" fillId="19" borderId="0" applyNumberFormat="0" applyBorder="0" applyAlignment="0" applyProtection="0">
      <alignment vertical="center"/>
    </xf>
    <xf numFmtId="0" fontId="68" fillId="20" borderId="0" applyNumberFormat="0" applyBorder="0" applyAlignment="0" applyProtection="0">
      <alignment vertical="center"/>
    </xf>
    <xf numFmtId="0" fontId="68" fillId="21" borderId="0" applyNumberFormat="0" applyBorder="0" applyAlignment="0" applyProtection="0">
      <alignment vertical="center"/>
    </xf>
    <xf numFmtId="0" fontId="67" fillId="22" borderId="0" applyNumberFormat="0" applyBorder="0" applyAlignment="0" applyProtection="0">
      <alignment vertical="center"/>
    </xf>
    <xf numFmtId="0" fontId="67" fillId="23" borderId="0" applyNumberFormat="0" applyBorder="0" applyAlignment="0" applyProtection="0">
      <alignment vertical="center"/>
    </xf>
    <xf numFmtId="0" fontId="68" fillId="24" borderId="0" applyNumberFormat="0" applyBorder="0" applyAlignment="0" applyProtection="0">
      <alignment vertical="center"/>
    </xf>
    <xf numFmtId="0" fontId="68" fillId="25" borderId="0" applyNumberFormat="0" applyBorder="0" applyAlignment="0" applyProtection="0">
      <alignment vertical="center"/>
    </xf>
    <xf numFmtId="0" fontId="67" fillId="26" borderId="0" applyNumberFormat="0" applyBorder="0" applyAlignment="0" applyProtection="0">
      <alignment vertical="center"/>
    </xf>
    <xf numFmtId="0" fontId="67" fillId="27" borderId="0" applyNumberFormat="0" applyBorder="0" applyAlignment="0" applyProtection="0">
      <alignment vertical="center"/>
    </xf>
    <xf numFmtId="0" fontId="68" fillId="28" borderId="0" applyNumberFormat="0" applyBorder="0" applyAlignment="0" applyProtection="0">
      <alignment vertical="center"/>
    </xf>
    <xf numFmtId="0" fontId="68" fillId="29" borderId="0" applyNumberFormat="0" applyBorder="0" applyAlignment="0" applyProtection="0">
      <alignment vertical="center"/>
    </xf>
    <xf numFmtId="0" fontId="67" fillId="30" borderId="0" applyNumberFormat="0" applyBorder="0" applyAlignment="0" applyProtection="0">
      <alignment vertical="center"/>
    </xf>
    <xf numFmtId="0" fontId="67" fillId="31" borderId="0" applyNumberFormat="0" applyBorder="0" applyAlignment="0" applyProtection="0">
      <alignment vertical="center"/>
    </xf>
    <xf numFmtId="0" fontId="68" fillId="32" borderId="0" applyNumberFormat="0" applyBorder="0" applyAlignment="0" applyProtection="0">
      <alignment vertical="center"/>
    </xf>
    <xf numFmtId="0" fontId="68" fillId="33" borderId="0" applyNumberFormat="0" applyBorder="0" applyAlignment="0" applyProtection="0">
      <alignment vertical="center"/>
    </xf>
    <xf numFmtId="0" fontId="67" fillId="34" borderId="0" applyNumberFormat="0" applyBorder="0" applyAlignment="0" applyProtection="0">
      <alignment vertical="center"/>
    </xf>
    <xf numFmtId="0" fontId="32" fillId="0" borderId="0"/>
    <xf numFmtId="0" fontId="34" fillId="0" borderId="0">
      <alignment vertical="center"/>
    </xf>
    <xf numFmtId="0" fontId="32" fillId="0" borderId="0"/>
    <xf numFmtId="0" fontId="69" fillId="0" borderId="0">
      <protection locked="0"/>
    </xf>
  </cellStyleXfs>
  <cellXfs count="248">
    <xf numFmtId="0" fontId="0" fillId="0" borderId="0" xfId="0">
      <alignment vertical="center"/>
    </xf>
    <xf numFmtId="0" fontId="0" fillId="0" borderId="0" xfId="0" applyAlignment="1">
      <alignment vertical="center" wrapText="1"/>
    </xf>
    <xf numFmtId="0" fontId="0" fillId="0" borderId="0" xfId="0" applyFont="1" applyFill="1" applyAlignment="1">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0" fillId="0" borderId="0" xfId="0"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0" fillId="0" borderId="0" xfId="0" applyFont="1" applyFill="1" applyAlignment="1">
      <alignment horizontal="center" vertical="center"/>
    </xf>
    <xf numFmtId="0" fontId="5" fillId="0" borderId="0" xfId="0" applyFont="1" applyFill="1" applyAlignment="1">
      <alignment horizontal="center" vertical="center"/>
    </xf>
    <xf numFmtId="0" fontId="0" fillId="0" borderId="0" xfId="0" applyFont="1" applyFill="1" applyAlignment="1">
      <alignment horizontal="right" vertical="center"/>
    </xf>
    <xf numFmtId="0" fontId="0" fillId="0" borderId="1" xfId="0" applyFont="1" applyFill="1" applyBorder="1" applyAlignment="1">
      <alignment horizontal="center" vertical="center" wrapText="1"/>
    </xf>
    <xf numFmtId="176" fontId="0" fillId="0" borderId="1" xfId="0" applyNumberFormat="1" applyFont="1" applyFill="1" applyBorder="1" applyAlignment="1">
      <alignment horizontal="center" vertical="center" wrapText="1"/>
    </xf>
    <xf numFmtId="0" fontId="0" fillId="0" borderId="1" xfId="0" applyFont="1" applyFill="1" applyBorder="1" applyAlignment="1">
      <alignment vertical="center"/>
    </xf>
    <xf numFmtId="0" fontId="0" fillId="0" borderId="1" xfId="0" applyFont="1" applyFill="1" applyBorder="1" applyAlignment="1">
      <alignment horizontal="center" vertical="center"/>
    </xf>
    <xf numFmtId="0" fontId="4" fillId="0" borderId="1" xfId="0" applyFont="1" applyFill="1" applyBorder="1" applyAlignment="1">
      <alignment vertical="center" wrapText="1"/>
    </xf>
    <xf numFmtId="0" fontId="4" fillId="0" borderId="1" xfId="0" applyFont="1" applyFill="1" applyBorder="1" applyAlignment="1">
      <alignment vertical="center"/>
    </xf>
    <xf numFmtId="0" fontId="0" fillId="0" borderId="1" xfId="0" applyFont="1" applyFill="1" applyBorder="1" applyAlignment="1">
      <alignment vertical="center" wrapText="1"/>
    </xf>
    <xf numFmtId="0" fontId="6" fillId="0" borderId="0" xfId="0" applyFont="1" applyFill="1" applyAlignment="1">
      <alignment vertical="center"/>
    </xf>
    <xf numFmtId="0" fontId="6" fillId="0" borderId="0" xfId="0" applyNumberFormat="1" applyFont="1" applyFill="1" applyAlignment="1">
      <alignment vertical="center"/>
    </xf>
    <xf numFmtId="0" fontId="7" fillId="0" borderId="0" xfId="0" applyFont="1" applyFill="1" applyAlignment="1">
      <alignment horizontal="justify" vertical="center"/>
    </xf>
    <xf numFmtId="0" fontId="8" fillId="0" borderId="0" xfId="0" applyFont="1" applyFill="1" applyBorder="1" applyAlignment="1">
      <alignment vertical="center" wrapText="1"/>
    </xf>
    <xf numFmtId="0" fontId="8" fillId="0" borderId="0" xfId="0" applyNumberFormat="1" applyFont="1" applyFill="1" applyBorder="1" applyAlignment="1">
      <alignment vertical="center" wrapText="1"/>
    </xf>
    <xf numFmtId="0" fontId="9" fillId="0" borderId="0" xfId="0" applyFont="1" applyFill="1" applyAlignment="1">
      <alignment horizontal="center" vertical="center" wrapText="1"/>
    </xf>
    <xf numFmtId="0" fontId="8" fillId="0" borderId="0" xfId="0" applyFont="1" applyFill="1" applyBorder="1" applyAlignment="1">
      <alignment horizontal="right" vertical="center" wrapText="1"/>
    </xf>
    <xf numFmtId="0" fontId="8" fillId="0" borderId="0" xfId="0" applyNumberFormat="1" applyFont="1" applyFill="1" applyBorder="1" applyAlignment="1">
      <alignment horizontal="right" vertical="center" wrapText="1"/>
    </xf>
    <xf numFmtId="0" fontId="10" fillId="0" borderId="4"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1" fillId="0" borderId="2" xfId="0" applyFont="1" applyFill="1" applyBorder="1" applyAlignment="1">
      <alignment horizontal="left" vertical="center" wrapText="1"/>
    </xf>
    <xf numFmtId="0" fontId="11" fillId="0" borderId="5" xfId="0" applyFont="1" applyFill="1" applyBorder="1" applyAlignment="1">
      <alignment horizontal="left" vertical="center" wrapText="1"/>
    </xf>
    <xf numFmtId="177" fontId="12" fillId="0" borderId="1" xfId="0" applyNumberFormat="1" applyFont="1" applyFill="1" applyBorder="1" applyAlignment="1">
      <alignment horizontal="center" vertical="center" wrapText="1"/>
    </xf>
    <xf numFmtId="0" fontId="13" fillId="0" borderId="1" xfId="0" applyFont="1" applyFill="1" applyBorder="1" applyAlignment="1">
      <alignment vertical="center" wrapText="1"/>
    </xf>
    <xf numFmtId="0" fontId="0" fillId="0" borderId="0" xfId="0" applyAlignment="1">
      <alignment horizontal="center" vertical="center"/>
    </xf>
    <xf numFmtId="0" fontId="14" fillId="0" borderId="0" xfId="0" applyFont="1" applyFill="1" applyAlignment="1">
      <alignment horizontal="center" vertical="center" wrapText="1"/>
    </xf>
    <xf numFmtId="0" fontId="8" fillId="0" borderId="0" xfId="0" applyFont="1" applyFill="1" applyAlignment="1">
      <alignment horizontal="right" vertical="center" wrapText="1"/>
    </xf>
    <xf numFmtId="0" fontId="12" fillId="0" borderId="0" xfId="0" applyFont="1" applyFill="1" applyAlignment="1">
      <alignment vertical="center" wrapText="1"/>
    </xf>
    <xf numFmtId="0" fontId="10" fillId="0" borderId="1"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4" fillId="0" borderId="1" xfId="0" applyFont="1" applyBorder="1" applyAlignment="1">
      <alignment vertical="center" wrapText="1"/>
    </xf>
    <xf numFmtId="0" fontId="6" fillId="0" borderId="0" xfId="0" applyFont="1" applyFill="1" applyAlignment="1">
      <alignment vertical="center" wrapText="1"/>
    </xf>
    <xf numFmtId="176" fontId="15" fillId="0" borderId="0" xfId="0" applyNumberFormat="1" applyFont="1" applyFill="1" applyAlignment="1">
      <alignment horizontal="center" vertical="center"/>
    </xf>
    <xf numFmtId="0" fontId="0" fillId="0" borderId="0" xfId="0" applyFill="1">
      <alignment vertical="center"/>
    </xf>
    <xf numFmtId="0" fontId="16" fillId="0" borderId="0" xfId="0" applyNumberFormat="1" applyFont="1" applyFill="1" applyBorder="1" applyAlignment="1">
      <alignment horizontal="center" vertical="center" wrapText="1"/>
    </xf>
    <xf numFmtId="176" fontId="16" fillId="0" borderId="0" xfId="0" applyNumberFormat="1" applyFont="1" applyFill="1" applyAlignment="1">
      <alignment horizontal="center" vertical="center" wrapText="1"/>
    </xf>
    <xf numFmtId="0" fontId="16" fillId="0" borderId="0" xfId="0" applyNumberFormat="1" applyFont="1" applyFill="1" applyAlignment="1">
      <alignment horizontal="center" vertical="center" wrapText="1"/>
    </xf>
    <xf numFmtId="0" fontId="16" fillId="0" borderId="0" xfId="0" applyNumberFormat="1" applyFont="1" applyFill="1" applyBorder="1" applyAlignment="1">
      <alignment vertical="center" wrapText="1"/>
    </xf>
    <xf numFmtId="0" fontId="10" fillId="0" borderId="8" xfId="0" applyFont="1" applyFill="1" applyBorder="1" applyAlignment="1">
      <alignment horizontal="center" vertical="center" wrapText="1"/>
    </xf>
    <xf numFmtId="0" fontId="10" fillId="0" borderId="9" xfId="0" applyFont="1" applyFill="1" applyBorder="1" applyAlignment="1">
      <alignment horizontal="center" vertical="center" wrapText="1"/>
    </xf>
    <xf numFmtId="176" fontId="17"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10" fillId="0" borderId="2" xfId="0" applyFont="1" applyFill="1" applyBorder="1" applyAlignment="1">
      <alignment horizontal="center" vertical="center" wrapText="1"/>
    </xf>
    <xf numFmtId="177" fontId="18" fillId="0" borderId="1" xfId="0" applyNumberFormat="1" applyFont="1" applyFill="1" applyBorder="1" applyAlignment="1">
      <alignment horizontal="center" vertical="center" wrapText="1"/>
    </xf>
    <xf numFmtId="177" fontId="17" fillId="0" borderId="1" xfId="0" applyNumberFormat="1" applyFont="1" applyFill="1" applyBorder="1" applyAlignment="1">
      <alignment horizontal="center" vertical="center" wrapText="1"/>
    </xf>
    <xf numFmtId="0" fontId="10" fillId="0" borderId="4" xfId="0" applyFont="1" applyFill="1" applyBorder="1" applyAlignment="1">
      <alignment vertical="center" wrapText="1"/>
    </xf>
    <xf numFmtId="176" fontId="17" fillId="0" borderId="4" xfId="0" applyNumberFormat="1" applyFont="1" applyFill="1" applyBorder="1" applyAlignment="1">
      <alignment horizontal="center" vertical="center" wrapText="1"/>
    </xf>
    <xf numFmtId="0" fontId="8" fillId="0" borderId="4" xfId="0" applyFont="1" applyFill="1" applyBorder="1" applyAlignment="1">
      <alignment vertical="center" wrapText="1"/>
    </xf>
    <xf numFmtId="176" fontId="10" fillId="0" borderId="4" xfId="0" applyNumberFormat="1" applyFont="1" applyFill="1" applyBorder="1" applyAlignment="1">
      <alignment horizontal="center" vertical="center" wrapText="1"/>
    </xf>
    <xf numFmtId="0" fontId="16" fillId="0" borderId="4" xfId="0" applyFont="1" applyFill="1" applyBorder="1" applyAlignment="1">
      <alignment vertical="center" wrapText="1"/>
    </xf>
    <xf numFmtId="176" fontId="16" fillId="0" borderId="4"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0" fontId="17" fillId="0" borderId="4" xfId="0" applyFont="1" applyFill="1" applyBorder="1" applyAlignment="1">
      <alignment vertical="center" wrapText="1"/>
    </xf>
    <xf numFmtId="0" fontId="16" fillId="0" borderId="8" xfId="0" applyFont="1" applyFill="1" applyBorder="1" applyAlignment="1">
      <alignment vertical="center" wrapText="1"/>
    </xf>
    <xf numFmtId="176" fontId="16" fillId="0" borderId="8" xfId="0" applyNumberFormat="1" applyFont="1" applyFill="1" applyBorder="1" applyAlignment="1">
      <alignment horizontal="center" vertical="center" wrapText="1"/>
    </xf>
    <xf numFmtId="0" fontId="19" fillId="0" borderId="1" xfId="0" applyFont="1" applyFill="1" applyBorder="1" applyAlignment="1">
      <alignment horizontal="left" vertical="center"/>
    </xf>
    <xf numFmtId="0" fontId="19" fillId="0" borderId="1" xfId="0" applyFont="1" applyFill="1" applyBorder="1" applyAlignment="1">
      <alignment horizontal="left" vertical="center" wrapText="1"/>
    </xf>
    <xf numFmtId="176" fontId="16" fillId="0" borderId="1" xfId="0" applyNumberFormat="1" applyFont="1" applyFill="1" applyBorder="1" applyAlignment="1">
      <alignment horizontal="center" vertical="center" wrapText="1"/>
    </xf>
    <xf numFmtId="0" fontId="6" fillId="0" borderId="1" xfId="0" applyFont="1" applyFill="1" applyBorder="1" applyAlignment="1">
      <alignment vertical="center"/>
    </xf>
    <xf numFmtId="0" fontId="20" fillId="0" borderId="1" xfId="0" applyFont="1" applyFill="1" applyBorder="1" applyAlignment="1">
      <alignment horizontal="left" vertical="center" wrapText="1"/>
    </xf>
    <xf numFmtId="0" fontId="20" fillId="0" borderId="1" xfId="0" applyFont="1" applyFill="1" applyBorder="1" applyAlignment="1">
      <alignment horizontal="center" vertical="center" wrapText="1"/>
    </xf>
    <xf numFmtId="176" fontId="8" fillId="0" borderId="4" xfId="0" applyNumberFormat="1" applyFont="1" applyFill="1" applyBorder="1" applyAlignment="1">
      <alignment horizontal="center" vertical="center" wrapText="1"/>
    </xf>
    <xf numFmtId="0" fontId="21" fillId="0" borderId="1" xfId="0" applyFont="1" applyFill="1" applyBorder="1" applyAlignment="1">
      <alignment horizontal="left" vertical="center"/>
    </xf>
    <xf numFmtId="0" fontId="21" fillId="0" borderId="1" xfId="0" applyFont="1" applyFill="1" applyBorder="1" applyAlignment="1">
      <alignment horizontal="left" vertical="center" wrapText="1"/>
    </xf>
    <xf numFmtId="176" fontId="10" fillId="0" borderId="1" xfId="0" applyNumberFormat="1" applyFont="1" applyFill="1" applyBorder="1" applyAlignment="1">
      <alignment horizontal="center" vertical="center" wrapText="1"/>
    </xf>
    <xf numFmtId="0" fontId="8" fillId="0" borderId="8" xfId="0" applyFont="1" applyFill="1" applyBorder="1" applyAlignment="1">
      <alignment vertical="center" wrapText="1"/>
    </xf>
    <xf numFmtId="176" fontId="8" fillId="0" borderId="8"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21" fillId="0" borderId="2"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21" fillId="0" borderId="10" xfId="0" applyFont="1" applyFill="1" applyBorder="1" applyAlignment="1">
      <alignment horizontal="left" vertical="center" wrapText="1"/>
    </xf>
    <xf numFmtId="0" fontId="21" fillId="0" borderId="11" xfId="0" applyFont="1" applyFill="1" applyBorder="1" applyAlignment="1">
      <alignment horizontal="left" vertical="center" wrapText="1"/>
    </xf>
    <xf numFmtId="0" fontId="8" fillId="0" borderId="12" xfId="0" applyFont="1" applyFill="1" applyBorder="1" applyAlignment="1">
      <alignment vertical="center" wrapText="1"/>
    </xf>
    <xf numFmtId="0" fontId="8" fillId="0" borderId="1" xfId="0" applyFont="1" applyFill="1" applyBorder="1" applyAlignment="1">
      <alignment vertical="center" wrapText="1"/>
    </xf>
    <xf numFmtId="0" fontId="16" fillId="0" borderId="1" xfId="0" applyFont="1" applyFill="1" applyBorder="1" applyAlignment="1">
      <alignment horizontal="center" vertical="center" wrapText="1"/>
    </xf>
    <xf numFmtId="0" fontId="21" fillId="0" borderId="10" xfId="0" applyFont="1" applyFill="1" applyBorder="1" applyAlignment="1">
      <alignment horizontal="left" vertical="center"/>
    </xf>
    <xf numFmtId="176" fontId="22" fillId="0" borderId="4" xfId="0" applyNumberFormat="1" applyFont="1" applyFill="1" applyBorder="1" applyAlignment="1">
      <alignment horizontal="center" vertical="center" wrapText="1"/>
    </xf>
    <xf numFmtId="0" fontId="20" fillId="0" borderId="10" xfId="0" applyFont="1" applyFill="1" applyBorder="1" applyAlignment="1">
      <alignment horizontal="left" vertical="center" wrapText="1"/>
    </xf>
    <xf numFmtId="176" fontId="16" fillId="0" borderId="10" xfId="0" applyNumberFormat="1" applyFont="1" applyFill="1" applyBorder="1" applyAlignment="1">
      <alignment horizontal="center" vertical="center" wrapText="1"/>
    </xf>
    <xf numFmtId="0" fontId="20" fillId="0" borderId="10" xfId="0" applyFont="1" applyFill="1" applyBorder="1" applyAlignment="1">
      <alignment horizontal="center" vertical="center" wrapText="1"/>
    </xf>
    <xf numFmtId="176" fontId="8" fillId="0" borderId="10" xfId="0" applyNumberFormat="1" applyFont="1" applyFill="1" applyBorder="1" applyAlignment="1">
      <alignment horizontal="center" vertical="center" wrapText="1"/>
    </xf>
    <xf numFmtId="0" fontId="8" fillId="0" borderId="10" xfId="0" applyFont="1" applyFill="1" applyBorder="1" applyAlignment="1">
      <alignment vertical="center" wrapText="1"/>
    </xf>
    <xf numFmtId="0" fontId="23" fillId="0" borderId="1" xfId="0" applyFont="1" applyFill="1" applyBorder="1" applyAlignment="1">
      <alignment horizontal="center" vertical="center" wrapText="1"/>
    </xf>
    <xf numFmtId="0" fontId="8" fillId="0" borderId="9" xfId="0" applyFont="1" applyFill="1" applyBorder="1" applyAlignment="1">
      <alignment vertical="center" wrapText="1"/>
    </xf>
    <xf numFmtId="0" fontId="21" fillId="0" borderId="13" xfId="0" applyFont="1" applyFill="1" applyBorder="1" applyAlignment="1">
      <alignment horizontal="left" vertical="center"/>
    </xf>
    <xf numFmtId="0" fontId="20" fillId="0" borderId="7" xfId="0" applyFont="1" applyFill="1" applyBorder="1" applyAlignment="1">
      <alignment horizontal="left" vertical="center" wrapText="1"/>
    </xf>
    <xf numFmtId="0" fontId="8" fillId="0" borderId="6" xfId="0" applyFont="1" applyFill="1" applyBorder="1" applyAlignment="1">
      <alignment vertical="center" wrapText="1"/>
    </xf>
    <xf numFmtId="0" fontId="24" fillId="0" borderId="2" xfId="0" applyFont="1" applyFill="1" applyBorder="1" applyAlignment="1">
      <alignment horizontal="left" vertical="center"/>
    </xf>
    <xf numFmtId="0" fontId="24" fillId="0" borderId="5" xfId="0" applyFont="1" applyFill="1" applyBorder="1" applyAlignment="1">
      <alignment horizontal="left" vertical="center"/>
    </xf>
    <xf numFmtId="0" fontId="24" fillId="0" borderId="3" xfId="0" applyFont="1" applyFill="1" applyBorder="1" applyAlignment="1">
      <alignment horizontal="left" vertical="center" wrapText="1"/>
    </xf>
    <xf numFmtId="176" fontId="18" fillId="0" borderId="1" xfId="0" applyNumberFormat="1" applyFont="1" applyFill="1" applyBorder="1" applyAlignment="1">
      <alignment horizontal="center" vertical="center"/>
    </xf>
    <xf numFmtId="0" fontId="21" fillId="0" borderId="1" xfId="0" applyFont="1" applyFill="1" applyBorder="1" applyAlignment="1">
      <alignment vertical="center"/>
    </xf>
    <xf numFmtId="0" fontId="20" fillId="0" borderId="1" xfId="0" applyFont="1" applyFill="1" applyBorder="1" applyAlignment="1">
      <alignment vertical="center" wrapText="1"/>
    </xf>
    <xf numFmtId="0" fontId="24" fillId="0" borderId="1" xfId="0" applyFont="1" applyFill="1" applyBorder="1" applyAlignment="1">
      <alignment horizontal="left" vertical="center"/>
    </xf>
    <xf numFmtId="0" fontId="25" fillId="0" borderId="1" xfId="0" applyFont="1" applyFill="1" applyBorder="1" applyAlignment="1">
      <alignment horizontal="left" vertical="center" wrapText="1"/>
    </xf>
    <xf numFmtId="0" fontId="25" fillId="0" borderId="1" xfId="0" applyFont="1" applyFill="1" applyBorder="1" applyAlignment="1">
      <alignment horizontal="center" vertical="center" wrapText="1"/>
    </xf>
    <xf numFmtId="0" fontId="26" fillId="0" borderId="1" xfId="0" applyFont="1" applyFill="1" applyBorder="1" applyAlignment="1">
      <alignment horizontal="left" vertical="center" wrapText="1"/>
    </xf>
    <xf numFmtId="0" fontId="24" fillId="0" borderId="1" xfId="0" applyFont="1" applyFill="1" applyBorder="1" applyAlignment="1">
      <alignment horizontal="left" vertical="center" wrapText="1"/>
    </xf>
    <xf numFmtId="0" fontId="16" fillId="0" borderId="1" xfId="0" applyFont="1" applyFill="1" applyBorder="1" applyAlignment="1">
      <alignment vertical="center" wrapText="1"/>
    </xf>
    <xf numFmtId="0" fontId="16" fillId="0" borderId="10" xfId="0" applyFont="1" applyFill="1" applyBorder="1" applyAlignment="1">
      <alignment vertical="center" wrapText="1"/>
    </xf>
    <xf numFmtId="176" fontId="27" fillId="0" borderId="1" xfId="0" applyNumberFormat="1" applyFont="1" applyFill="1" applyBorder="1" applyAlignment="1">
      <alignment horizontal="center" vertical="center"/>
    </xf>
    <xf numFmtId="0" fontId="21" fillId="0" borderId="10" xfId="0" applyFont="1" applyFill="1" applyBorder="1" applyAlignment="1">
      <alignment vertical="center"/>
    </xf>
    <xf numFmtId="176" fontId="27" fillId="0" borderId="10" xfId="0" applyNumberFormat="1" applyFont="1" applyFill="1" applyBorder="1" applyAlignment="1">
      <alignment horizontal="center" vertical="center"/>
    </xf>
    <xf numFmtId="0" fontId="11" fillId="0" borderId="1" xfId="0" applyFont="1" applyFill="1" applyBorder="1" applyAlignment="1">
      <alignment vertical="center" wrapText="1"/>
    </xf>
    <xf numFmtId="0" fontId="6" fillId="0" borderId="1" xfId="0" applyFont="1" applyFill="1" applyBorder="1" applyAlignment="1">
      <alignment vertical="center" wrapText="1"/>
    </xf>
    <xf numFmtId="176" fontId="28" fillId="0" borderId="1" xfId="0" applyNumberFormat="1" applyFont="1" applyFill="1" applyBorder="1" applyAlignment="1">
      <alignment horizontal="center" vertical="center"/>
    </xf>
    <xf numFmtId="0" fontId="23" fillId="0" borderId="1" xfId="0" applyFont="1" applyFill="1" applyBorder="1" applyAlignment="1">
      <alignment horizontal="left" vertical="center" wrapText="1"/>
    </xf>
    <xf numFmtId="0" fontId="29" fillId="0" borderId="1" xfId="0" applyFont="1" applyFill="1" applyBorder="1" applyAlignment="1">
      <alignment vertical="center" wrapText="1"/>
    </xf>
    <xf numFmtId="0" fontId="13" fillId="0" borderId="1" xfId="0" applyFont="1" applyFill="1" applyBorder="1" applyAlignment="1">
      <alignment vertical="center"/>
    </xf>
    <xf numFmtId="0" fontId="13" fillId="0" borderId="1" xfId="0" applyFont="1" applyFill="1" applyBorder="1" applyAlignment="1">
      <alignment horizontal="center" vertical="center"/>
    </xf>
    <xf numFmtId="0" fontId="30" fillId="0" borderId="0" xfId="0" applyFont="1" applyFill="1" applyAlignment="1">
      <alignment vertical="center"/>
    </xf>
    <xf numFmtId="0" fontId="31" fillId="2" borderId="0" xfId="0" applyFont="1" applyFill="1" applyBorder="1" applyAlignment="1"/>
    <xf numFmtId="0" fontId="32" fillId="2" borderId="0" xfId="0" applyFont="1" applyFill="1" applyBorder="1" applyAlignment="1">
      <alignment wrapText="1"/>
    </xf>
    <xf numFmtId="0" fontId="32" fillId="2" borderId="0" xfId="0" applyFont="1" applyFill="1" applyBorder="1" applyAlignment="1"/>
    <xf numFmtId="9" fontId="32" fillId="2" borderId="0" xfId="0" applyNumberFormat="1" applyFont="1" applyFill="1" applyBorder="1" applyAlignment="1"/>
    <xf numFmtId="9" fontId="31" fillId="0" borderId="0" xfId="0" applyNumberFormat="1" applyFont="1" applyFill="1" applyAlignment="1">
      <alignment vertical="center"/>
    </xf>
    <xf numFmtId="0" fontId="31" fillId="0" borderId="0" xfId="0" applyFont="1" applyFill="1" applyAlignment="1">
      <alignment vertical="center"/>
    </xf>
    <xf numFmtId="0" fontId="31" fillId="2" borderId="0" xfId="0" applyFont="1" applyFill="1" applyBorder="1" applyAlignment="1">
      <alignment wrapText="1"/>
    </xf>
    <xf numFmtId="0" fontId="33" fillId="2" borderId="0" xfId="0" applyNumberFormat="1" applyFont="1" applyFill="1" applyAlignment="1">
      <alignment horizontal="center" vertical="center" wrapText="1"/>
    </xf>
    <xf numFmtId="0" fontId="34" fillId="2" borderId="14" xfId="0" applyNumberFormat="1" applyFont="1" applyFill="1" applyBorder="1" applyAlignment="1">
      <alignment vertical="center" wrapText="1"/>
    </xf>
    <xf numFmtId="0" fontId="34" fillId="2" borderId="0" xfId="0" applyNumberFormat="1" applyFont="1" applyFill="1" applyBorder="1" applyAlignment="1">
      <alignment vertical="center"/>
    </xf>
    <xf numFmtId="9" fontId="34" fillId="2" borderId="0" xfId="0" applyNumberFormat="1" applyFont="1" applyFill="1" applyBorder="1" applyAlignment="1">
      <alignment vertical="center"/>
    </xf>
    <xf numFmtId="0" fontId="35" fillId="2" borderId="0" xfId="0" applyNumberFormat="1" applyFont="1" applyFill="1" applyAlignment="1">
      <alignment horizontal="center" vertical="center"/>
    </xf>
    <xf numFmtId="49" fontId="36" fillId="2" borderId="15" xfId="52" applyNumberFormat="1" applyFont="1" applyFill="1" applyBorder="1" applyAlignment="1" applyProtection="1">
      <alignment horizontal="center" vertical="center" wrapText="1"/>
    </xf>
    <xf numFmtId="49" fontId="36" fillId="2" borderId="1" xfId="52" applyNumberFormat="1" applyFont="1" applyFill="1" applyBorder="1" applyAlignment="1" applyProtection="1">
      <alignment horizontal="center" vertical="center" wrapText="1"/>
    </xf>
    <xf numFmtId="9" fontId="36" fillId="2" borderId="1" xfId="52" applyNumberFormat="1" applyFont="1" applyFill="1" applyBorder="1" applyAlignment="1" applyProtection="1">
      <alignment horizontal="center" vertical="center" wrapText="1"/>
    </xf>
    <xf numFmtId="49" fontId="36" fillId="2" borderId="16" xfId="52" applyNumberFormat="1" applyFont="1" applyFill="1" applyBorder="1" applyAlignment="1" applyProtection="1">
      <alignment horizontal="center" vertical="center" wrapText="1"/>
    </xf>
    <xf numFmtId="49" fontId="37" fillId="2" borderId="1" xfId="52" applyNumberFormat="1" applyFont="1" applyFill="1" applyBorder="1" applyAlignment="1" applyProtection="1">
      <alignment horizontal="center" vertical="center" wrapText="1"/>
    </xf>
    <xf numFmtId="178" fontId="38" fillId="0" borderId="1" xfId="0" applyNumberFormat="1" applyFont="1" applyFill="1" applyBorder="1" applyAlignment="1">
      <alignment horizontal="center" vertical="center" wrapText="1"/>
    </xf>
    <xf numFmtId="9" fontId="37" fillId="2" borderId="1" xfId="52" applyNumberFormat="1" applyFont="1" applyFill="1" applyBorder="1" applyAlignment="1" applyProtection="1">
      <alignment horizontal="center" vertical="center" wrapText="1"/>
    </xf>
    <xf numFmtId="49" fontId="34" fillId="0" borderId="16" xfId="52" applyNumberFormat="1" applyFont="1" applyFill="1" applyBorder="1" applyAlignment="1" applyProtection="1">
      <alignment horizontal="left" vertical="center" wrapText="1"/>
    </xf>
    <xf numFmtId="0" fontId="34" fillId="0" borderId="1" xfId="52" applyNumberFormat="1" applyFont="1" applyFill="1" applyBorder="1" applyAlignment="1" applyProtection="1">
      <alignment horizontal="center" vertical="center"/>
    </xf>
    <xf numFmtId="9" fontId="34" fillId="0" borderId="1" xfId="52" applyNumberFormat="1" applyFont="1" applyFill="1" applyBorder="1" applyAlignment="1" applyProtection="1">
      <alignment horizontal="center" vertical="center"/>
    </xf>
    <xf numFmtId="49" fontId="34" fillId="0" borderId="17" xfId="52" applyNumberFormat="1" applyFont="1" applyFill="1" applyBorder="1" applyAlignment="1" applyProtection="1">
      <alignment horizontal="left" vertical="center" wrapText="1"/>
    </xf>
    <xf numFmtId="49" fontId="34" fillId="0" borderId="17" xfId="52" applyNumberFormat="1" applyFont="1" applyFill="1" applyBorder="1" applyAlignment="1" applyProtection="1">
      <alignment vertical="center" wrapText="1"/>
    </xf>
    <xf numFmtId="49" fontId="34" fillId="0" borderId="18" xfId="52" applyNumberFormat="1" applyFont="1" applyFill="1" applyBorder="1" applyAlignment="1" applyProtection="1">
      <alignment horizontal="left" vertical="center" wrapText="1"/>
    </xf>
    <xf numFmtId="0" fontId="31" fillId="0" borderId="1" xfId="0" applyFont="1" applyFill="1" applyBorder="1" applyAlignment="1">
      <alignment horizontal="center" vertical="center"/>
    </xf>
    <xf numFmtId="49" fontId="34" fillId="0" borderId="1" xfId="52" applyNumberFormat="1" applyFont="1" applyFill="1" applyBorder="1" applyAlignment="1" applyProtection="1">
      <alignment horizontal="left" vertical="center" wrapText="1"/>
    </xf>
    <xf numFmtId="49" fontId="35" fillId="0" borderId="0" xfId="52" applyNumberFormat="1" applyFont="1" applyFill="1" applyAlignment="1" applyProtection="1">
      <alignment horizontal="left" vertical="center" wrapText="1"/>
    </xf>
    <xf numFmtId="9" fontId="35" fillId="0" borderId="0" xfId="52" applyNumberFormat="1" applyFont="1" applyFill="1" applyAlignment="1" applyProtection="1">
      <alignment horizontal="left" vertical="center" wrapText="1"/>
    </xf>
    <xf numFmtId="0" fontId="31" fillId="0" borderId="0" xfId="0" applyFont="1" applyFill="1" applyBorder="1" applyAlignment="1"/>
    <xf numFmtId="0" fontId="32" fillId="0" borderId="0" xfId="0" applyFont="1" applyFill="1" applyBorder="1" applyAlignment="1"/>
    <xf numFmtId="179" fontId="32" fillId="0" borderId="0" xfId="0" applyNumberFormat="1" applyFont="1" applyFill="1" applyBorder="1" applyAlignment="1"/>
    <xf numFmtId="0" fontId="39" fillId="0" borderId="0" xfId="0" applyFont="1" applyFill="1" applyAlignment="1">
      <alignment horizontal="center"/>
    </xf>
    <xf numFmtId="179" fontId="39" fillId="0" borderId="0" xfId="0" applyNumberFormat="1" applyFont="1" applyFill="1" applyAlignment="1">
      <alignment horizontal="center"/>
    </xf>
    <xf numFmtId="179" fontId="31" fillId="0" borderId="0" xfId="0" applyNumberFormat="1" applyFont="1" applyFill="1" applyBorder="1" applyAlignment="1"/>
    <xf numFmtId="0" fontId="31" fillId="0" borderId="0" xfId="0" applyFont="1" applyFill="1" applyBorder="1" applyAlignment="1">
      <alignment horizontal="right" vertical="center"/>
    </xf>
    <xf numFmtId="0" fontId="38" fillId="0" borderId="2" xfId="0" applyFont="1" applyFill="1" applyBorder="1" applyAlignment="1">
      <alignment horizontal="center" vertical="center" wrapText="1"/>
    </xf>
    <xf numFmtId="0" fontId="38" fillId="0" borderId="5" xfId="0" applyFont="1" applyFill="1" applyBorder="1" applyAlignment="1">
      <alignment horizontal="center" vertical="center" wrapText="1"/>
    </xf>
    <xf numFmtId="179" fontId="38" fillId="0" borderId="3" xfId="0" applyNumberFormat="1" applyFont="1" applyFill="1" applyBorder="1" applyAlignment="1">
      <alignment horizontal="center" vertical="center" wrapText="1"/>
    </xf>
    <xf numFmtId="0" fontId="38" fillId="0" borderId="1" xfId="0" applyFont="1" applyFill="1" applyBorder="1" applyAlignment="1">
      <alignment horizontal="center" vertical="center" wrapText="1"/>
    </xf>
    <xf numFmtId="179" fontId="37" fillId="2" borderId="1" xfId="52" applyNumberFormat="1" applyFont="1" applyFill="1" applyBorder="1" applyAlignment="1" applyProtection="1">
      <alignment horizontal="center" vertical="center" wrapText="1"/>
    </xf>
    <xf numFmtId="0" fontId="38" fillId="0" borderId="1" xfId="0" applyFont="1" applyFill="1" applyBorder="1" applyAlignment="1">
      <alignment horizontal="left" vertical="center" wrapText="1"/>
    </xf>
    <xf numFmtId="179" fontId="38" fillId="0" borderId="1" xfId="0" applyNumberFormat="1" applyFont="1" applyFill="1" applyBorder="1" applyAlignment="1">
      <alignment horizontal="center" vertical="center" wrapText="1"/>
    </xf>
    <xf numFmtId="0" fontId="38" fillId="0" borderId="1" xfId="0" applyFont="1" applyFill="1" applyBorder="1" applyAlignment="1">
      <alignment vertical="center" wrapText="1"/>
    </xf>
    <xf numFmtId="0" fontId="31" fillId="0" borderId="1" xfId="0" applyFont="1" applyFill="1" applyBorder="1" applyAlignment="1">
      <alignment vertical="center" wrapText="1"/>
    </xf>
    <xf numFmtId="0" fontId="31" fillId="0" borderId="1" xfId="0" applyFont="1" applyFill="1" applyBorder="1" applyAlignment="1">
      <alignment horizontal="center" vertical="center" wrapText="1"/>
    </xf>
    <xf numFmtId="179" fontId="31" fillId="0" borderId="1" xfId="0" applyNumberFormat="1" applyFont="1" applyFill="1" applyBorder="1" applyAlignment="1">
      <alignment horizontal="center" vertical="center" wrapText="1"/>
    </xf>
    <xf numFmtId="179" fontId="31" fillId="0" borderId="1" xfId="0" applyNumberFormat="1" applyFont="1" applyFill="1" applyBorder="1" applyAlignment="1">
      <alignment horizontal="center" wrapText="1"/>
    </xf>
    <xf numFmtId="0" fontId="39" fillId="0" borderId="0" xfId="0" applyFont="1" applyFill="1" applyBorder="1" applyAlignment="1">
      <alignment horizontal="center"/>
    </xf>
    <xf numFmtId="0" fontId="31" fillId="0" borderId="19" xfId="0" applyFont="1" applyFill="1" applyBorder="1" applyAlignment="1">
      <alignment horizontal="right"/>
    </xf>
    <xf numFmtId="0" fontId="38" fillId="0" borderId="2" xfId="0" applyFont="1" applyFill="1" applyBorder="1" applyAlignment="1">
      <alignment horizontal="center" vertical="center"/>
    </xf>
    <xf numFmtId="0" fontId="38" fillId="0" borderId="5" xfId="0" applyFont="1" applyFill="1" applyBorder="1" applyAlignment="1">
      <alignment horizontal="center" vertical="center"/>
    </xf>
    <xf numFmtId="0" fontId="38" fillId="0" borderId="1" xfId="0" applyNumberFormat="1" applyFont="1" applyFill="1" applyBorder="1" applyAlignment="1">
      <alignment horizontal="center" vertical="center" wrapText="1"/>
    </xf>
    <xf numFmtId="9" fontId="38" fillId="0" borderId="1" xfId="0" applyNumberFormat="1" applyFont="1" applyFill="1" applyBorder="1" applyAlignment="1">
      <alignment horizontal="center" vertical="center"/>
    </xf>
    <xf numFmtId="0" fontId="38" fillId="0" borderId="1" xfId="0" applyFont="1" applyFill="1" applyBorder="1" applyAlignment="1">
      <alignment horizontal="left" vertical="center"/>
    </xf>
    <xf numFmtId="0" fontId="38" fillId="0" borderId="1" xfId="0" applyNumberFormat="1" applyFont="1" applyFill="1" applyBorder="1" applyAlignment="1">
      <alignment horizontal="center" vertical="center"/>
    </xf>
    <xf numFmtId="3" fontId="31" fillId="3" borderId="1" xfId="0" applyNumberFormat="1" applyFont="1" applyFill="1" applyBorder="1" applyAlignment="1">
      <alignment vertical="center" wrapText="1"/>
    </xf>
    <xf numFmtId="0" fontId="31" fillId="0" borderId="1" xfId="0" applyNumberFormat="1" applyFont="1" applyFill="1" applyBorder="1" applyAlignment="1">
      <alignment horizontal="center" vertical="center" wrapText="1"/>
    </xf>
    <xf numFmtId="9" fontId="31" fillId="0" borderId="1" xfId="0" applyNumberFormat="1" applyFont="1" applyFill="1" applyBorder="1" applyAlignment="1">
      <alignment horizontal="center" vertical="center"/>
    </xf>
    <xf numFmtId="3" fontId="31" fillId="3" borderId="1" xfId="0" applyNumberFormat="1" applyFont="1" applyFill="1" applyBorder="1" applyAlignment="1">
      <alignment vertical="center"/>
    </xf>
    <xf numFmtId="0" fontId="31" fillId="0" borderId="1" xfId="0" applyNumberFormat="1" applyFont="1" applyFill="1" applyBorder="1" applyAlignment="1">
      <alignment horizontal="center" vertical="center"/>
    </xf>
    <xf numFmtId="3" fontId="31" fillId="0" borderId="1" xfId="0" applyNumberFormat="1" applyFont="1" applyFill="1" applyBorder="1" applyAlignment="1">
      <alignment vertical="center" wrapText="1"/>
    </xf>
    <xf numFmtId="3" fontId="31" fillId="0" borderId="1" xfId="0" applyNumberFormat="1" applyFont="1" applyFill="1" applyBorder="1" applyAlignment="1">
      <alignment horizontal="left" vertical="center"/>
    </xf>
    <xf numFmtId="0" fontId="31" fillId="0" borderId="1" xfId="0" applyFont="1" applyFill="1" applyBorder="1" applyAlignment="1">
      <alignment horizontal="left" vertical="center" wrapText="1"/>
    </xf>
    <xf numFmtId="0" fontId="38" fillId="0" borderId="1" xfId="0" applyFont="1" applyFill="1" applyBorder="1" applyAlignment="1">
      <alignment horizontal="center" vertical="center"/>
    </xf>
    <xf numFmtId="0" fontId="40" fillId="0" borderId="0" xfId="0" applyFont="1" applyFill="1" applyBorder="1" applyAlignment="1"/>
    <xf numFmtId="176" fontId="30" fillId="0" borderId="0" xfId="49" applyNumberFormat="1" applyFont="1" applyAlignment="1">
      <alignment horizontal="center" vertical="center" wrapText="1"/>
    </xf>
    <xf numFmtId="0" fontId="31" fillId="0" borderId="0" xfId="49" applyFont="1" applyAlignment="1">
      <alignment vertical="center" wrapText="1"/>
    </xf>
    <xf numFmtId="0" fontId="34" fillId="0" borderId="0" xfId="0" applyFont="1" applyFill="1" applyBorder="1" applyAlignment="1">
      <alignment horizontal="center" vertical="center"/>
    </xf>
    <xf numFmtId="0" fontId="35" fillId="0" borderId="0" xfId="0" applyFont="1" applyFill="1" applyBorder="1" applyAlignment="1">
      <alignment horizontal="center" vertical="center"/>
    </xf>
    <xf numFmtId="0" fontId="38" fillId="0" borderId="1" xfId="49" applyFont="1" applyBorder="1" applyAlignment="1">
      <alignment horizontal="center" vertical="center"/>
    </xf>
    <xf numFmtId="0" fontId="37" fillId="0" borderId="1" xfId="0" applyFont="1" applyFill="1" applyBorder="1" applyAlignment="1">
      <alignment horizontal="center" vertical="center"/>
    </xf>
    <xf numFmtId="0" fontId="41" fillId="0" borderId="1" xfId="49" applyNumberFormat="1" applyFont="1" applyFill="1" applyBorder="1" applyAlignment="1" applyProtection="1">
      <alignment horizontal="left" vertical="center"/>
    </xf>
    <xf numFmtId="0" fontId="31" fillId="0" borderId="1" xfId="49" applyFont="1" applyBorder="1" applyAlignment="1">
      <alignment horizontal="center" vertical="center" wrapText="1"/>
    </xf>
    <xf numFmtId="177" fontId="31" fillId="0" borderId="1" xfId="49" applyNumberFormat="1" applyFont="1" applyBorder="1" applyAlignment="1">
      <alignment horizontal="center" vertical="center" wrapText="1"/>
    </xf>
    <xf numFmtId="180" fontId="42" fillId="0" borderId="1" xfId="49" applyNumberFormat="1" applyFont="1" applyBorder="1" applyAlignment="1">
      <alignment horizontal="center" vertical="center" wrapText="1"/>
    </xf>
    <xf numFmtId="179" fontId="42" fillId="2" borderId="1" xfId="49" applyNumberFormat="1" applyFont="1" applyFill="1" applyBorder="1" applyAlignment="1">
      <alignment horizontal="center" vertical="center"/>
    </xf>
    <xf numFmtId="0" fontId="43" fillId="0" borderId="1" xfId="0" applyFont="1" applyFill="1" applyBorder="1" applyAlignment="1">
      <alignment horizontal="left" vertical="center" wrapText="1"/>
    </xf>
    <xf numFmtId="0" fontId="41" fillId="0" borderId="1" xfId="49" applyNumberFormat="1" applyFont="1" applyFill="1" applyBorder="1" applyAlignment="1" applyProtection="1">
      <alignment horizontal="left" vertical="center" wrapText="1"/>
    </xf>
    <xf numFmtId="180" fontId="42" fillId="0" borderId="1" xfId="49" applyNumberFormat="1" applyFont="1" applyFill="1" applyBorder="1" applyAlignment="1">
      <alignment horizontal="center" vertical="center" wrapText="1"/>
    </xf>
    <xf numFmtId="0" fontId="37" fillId="0" borderId="1" xfId="0" applyFont="1" applyFill="1" applyBorder="1" applyAlignment="1">
      <alignment horizontal="center" vertical="center" wrapText="1"/>
    </xf>
    <xf numFmtId="179" fontId="44" fillId="2" borderId="1" xfId="49" applyNumberFormat="1" applyFont="1" applyFill="1" applyBorder="1" applyAlignment="1">
      <alignment horizontal="center" vertical="center"/>
    </xf>
    <xf numFmtId="0" fontId="32" fillId="0" borderId="0" xfId="0" applyFont="1" applyFill="1" applyBorder="1" applyAlignment="1">
      <alignment horizontal="left" vertical="center"/>
    </xf>
    <xf numFmtId="0" fontId="45" fillId="0" borderId="0" xfId="0" applyFont="1" applyFill="1" applyBorder="1" applyAlignment="1">
      <alignment horizontal="left" vertical="center"/>
    </xf>
    <xf numFmtId="0" fontId="46" fillId="0" borderId="0" xfId="0" applyFont="1" applyFill="1" applyBorder="1" applyAlignment="1">
      <alignment horizontal="center" vertical="center" wrapText="1"/>
    </xf>
    <xf numFmtId="0" fontId="32" fillId="0" borderId="0" xfId="0" applyFont="1" applyFill="1" applyBorder="1" applyAlignment="1">
      <alignment horizontal="center" vertical="center" wrapText="1"/>
    </xf>
    <xf numFmtId="0" fontId="32" fillId="0" borderId="0" xfId="0" applyFont="1" applyFill="1" applyBorder="1" applyAlignment="1">
      <alignment horizontal="center" vertical="center"/>
    </xf>
    <xf numFmtId="0" fontId="32" fillId="0" borderId="0" xfId="0" applyFont="1" applyFill="1" applyBorder="1" applyAlignment="1">
      <alignment vertical="center"/>
    </xf>
    <xf numFmtId="9" fontId="32" fillId="0" borderId="0" xfId="0" applyNumberFormat="1" applyFont="1" applyFill="1" applyBorder="1" applyAlignment="1">
      <alignment horizontal="center" vertical="center"/>
    </xf>
    <xf numFmtId="0" fontId="39" fillId="0" borderId="0" xfId="0" applyFont="1" applyFill="1" applyBorder="1" applyAlignment="1">
      <alignment horizontal="center" vertical="center"/>
    </xf>
    <xf numFmtId="9" fontId="39" fillId="0" borderId="0" xfId="0" applyNumberFormat="1" applyFont="1" applyFill="1" applyBorder="1" applyAlignment="1">
      <alignment horizontal="center" vertical="center"/>
    </xf>
    <xf numFmtId="31" fontId="47" fillId="0" borderId="19" xfId="0" applyNumberFormat="1" applyFont="1" applyFill="1" applyBorder="1" applyAlignment="1">
      <alignment horizontal="center" vertical="center"/>
    </xf>
    <xf numFmtId="31" fontId="47" fillId="0" borderId="0" xfId="0" applyNumberFormat="1" applyFont="1" applyFill="1" applyBorder="1" applyAlignment="1">
      <alignment horizontal="center" vertical="center"/>
    </xf>
    <xf numFmtId="9" fontId="47" fillId="0" borderId="0" xfId="0" applyNumberFormat="1" applyFont="1" applyFill="1" applyBorder="1" applyAlignment="1">
      <alignment horizontal="center" vertical="center"/>
    </xf>
    <xf numFmtId="177" fontId="38" fillId="0" borderId="1" xfId="0" applyNumberFormat="1" applyFont="1" applyFill="1" applyBorder="1" applyAlignment="1">
      <alignment horizontal="center" vertical="center" wrapText="1"/>
    </xf>
    <xf numFmtId="9" fontId="38" fillId="0" borderId="1" xfId="0" applyNumberFormat="1"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177" fontId="31" fillId="0" borderId="1" xfId="0" applyNumberFormat="1"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49" fontId="48" fillId="0" borderId="1" xfId="0" applyNumberFormat="1" applyFont="1" applyFill="1" applyBorder="1" applyAlignment="1">
      <alignment horizontal="left" vertical="center" wrapText="1"/>
    </xf>
    <xf numFmtId="0" fontId="32" fillId="0" borderId="1" xfId="0" applyFont="1" applyFill="1" applyBorder="1" applyAlignment="1">
      <alignment horizontal="center" vertical="center"/>
    </xf>
    <xf numFmtId="0" fontId="32" fillId="0" borderId="1" xfId="0" applyFont="1" applyFill="1" applyBorder="1" applyAlignment="1">
      <alignment horizontal="center" vertical="center" wrapText="1"/>
    </xf>
    <xf numFmtId="49" fontId="16" fillId="0" borderId="1" xfId="0" applyNumberFormat="1" applyFont="1" applyFill="1" applyBorder="1" applyAlignment="1">
      <alignment horizontal="left" vertical="center" wrapText="1"/>
    </xf>
    <xf numFmtId="9" fontId="32" fillId="0" borderId="0" xfId="0" applyNumberFormat="1" applyFont="1" applyFill="1" applyBorder="1" applyAlignment="1">
      <alignment vertical="center"/>
    </xf>
    <xf numFmtId="9" fontId="32" fillId="0" borderId="0" xfId="0" applyNumberFormat="1" applyFont="1" applyFill="1" applyBorder="1" applyAlignment="1">
      <alignment horizontal="center" vertical="center" wrapText="1"/>
    </xf>
    <xf numFmtId="0" fontId="47" fillId="0" borderId="0" xfId="0" applyFont="1" applyFill="1" applyBorder="1" applyAlignment="1">
      <alignment vertical="center" wrapText="1"/>
    </xf>
    <xf numFmtId="0" fontId="32" fillId="0" borderId="0" xfId="0" applyFont="1" applyFill="1" applyBorder="1" applyAlignment="1">
      <alignment vertical="center" wrapText="1"/>
    </xf>
    <xf numFmtId="0" fontId="38" fillId="0" borderId="0" xfId="0" applyFont="1" applyFill="1" applyBorder="1" applyAlignment="1"/>
    <xf numFmtId="0" fontId="32" fillId="0" borderId="0" xfId="0" applyFont="1" applyFill="1" applyBorder="1" applyAlignment="1">
      <alignment wrapText="1"/>
    </xf>
    <xf numFmtId="0" fontId="31" fillId="0" borderId="0" xfId="0" applyFont="1" applyFill="1" applyBorder="1" applyAlignment="1">
      <alignment wrapText="1"/>
    </xf>
    <xf numFmtId="0" fontId="49" fillId="0" borderId="19" xfId="0" applyFont="1" applyFill="1" applyBorder="1" applyAlignment="1">
      <alignment horizontal="right" vertical="center" wrapText="1"/>
    </xf>
    <xf numFmtId="0" fontId="49" fillId="0" borderId="19" xfId="0" applyFont="1" applyFill="1" applyBorder="1" applyAlignment="1">
      <alignment horizontal="right" vertical="center"/>
    </xf>
    <xf numFmtId="0" fontId="49" fillId="0" borderId="0" xfId="0" applyFont="1" applyFill="1" applyBorder="1" applyAlignment="1">
      <alignment horizontal="right" vertical="center" wrapText="1"/>
    </xf>
    <xf numFmtId="0" fontId="49" fillId="0" borderId="0" xfId="0" applyFont="1" applyFill="1" applyBorder="1" applyAlignment="1">
      <alignment horizontal="right" vertical="center"/>
    </xf>
    <xf numFmtId="179" fontId="38" fillId="0" borderId="1" xfId="0" applyNumberFormat="1" applyFont="1" applyFill="1" applyBorder="1" applyAlignment="1">
      <alignment horizontal="center" vertical="center"/>
    </xf>
    <xf numFmtId="177" fontId="38" fillId="0" borderId="7" xfId="0" applyNumberFormat="1" applyFont="1" applyFill="1" applyBorder="1" applyAlignment="1">
      <alignment horizontal="center" vertical="center" wrapText="1"/>
    </xf>
    <xf numFmtId="179" fontId="38" fillId="0" borderId="7" xfId="0" applyNumberFormat="1" applyFont="1" applyFill="1" applyBorder="1" applyAlignment="1">
      <alignment horizontal="center" vertical="center" wrapText="1"/>
    </xf>
    <xf numFmtId="9" fontId="31" fillId="0" borderId="1" xfId="0" applyNumberFormat="1" applyFont="1" applyFill="1" applyBorder="1" applyAlignment="1">
      <alignment horizontal="center" vertical="center" wrapText="1"/>
    </xf>
    <xf numFmtId="178" fontId="38" fillId="0" borderId="1" xfId="0" applyNumberFormat="1" applyFont="1" applyFill="1" applyBorder="1" applyAlignment="1">
      <alignment horizontal="center" vertical="center"/>
    </xf>
    <xf numFmtId="178" fontId="31" fillId="0" borderId="1" xfId="0" applyNumberFormat="1" applyFont="1" applyFill="1" applyBorder="1" applyAlignment="1">
      <alignment horizontal="center"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3 2" xfId="50"/>
    <cellStyle name="常规 4" xfId="51"/>
    <cellStyle name="Normal" xf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5"/>
  <sheetViews>
    <sheetView workbookViewId="0">
      <selection activeCell="H18" sqref="H18"/>
    </sheetView>
  </sheetViews>
  <sheetFormatPr defaultColWidth="9" defaultRowHeight="14.25"/>
  <cols>
    <col min="1" max="1" width="23.125" style="236" customWidth="1"/>
    <col min="2" max="5" width="11.5" style="158" customWidth="1"/>
    <col min="6" max="6" width="22.125" style="236" customWidth="1"/>
    <col min="7" max="10" width="11.5" style="158" customWidth="1"/>
    <col min="11" max="16384" width="9" style="133"/>
  </cols>
  <sheetData>
    <row r="1" s="158" customFormat="1" spans="1:10">
      <c r="A1" s="237" t="s">
        <v>0</v>
      </c>
      <c r="F1" s="236"/>
    </row>
    <row r="2" s="158" customFormat="1" ht="23" customHeight="1" spans="1:10">
      <c r="A2" s="28" t="s">
        <v>1</v>
      </c>
      <c r="B2" s="28"/>
      <c r="C2" s="28"/>
      <c r="D2" s="28"/>
      <c r="E2" s="28"/>
      <c r="F2" s="28"/>
      <c r="G2" s="28"/>
      <c r="H2" s="28"/>
      <c r="I2" s="28"/>
      <c r="J2" s="28"/>
    </row>
    <row r="3" s="158" customFormat="1" ht="13" customHeight="1" spans="1:10">
      <c r="A3" s="238" t="s">
        <v>2</v>
      </c>
      <c r="B3" s="239"/>
      <c r="C3" s="239"/>
      <c r="D3" s="239"/>
      <c r="E3" s="239"/>
      <c r="F3" s="240"/>
      <c r="G3" s="241"/>
      <c r="H3" s="241"/>
      <c r="I3" s="241"/>
      <c r="J3" s="241"/>
    </row>
    <row r="4" s="157" customFormat="1" ht="20.25" customHeight="1" spans="1:10">
      <c r="A4" s="164" t="s">
        <v>3</v>
      </c>
      <c r="B4" s="165"/>
      <c r="C4" s="165"/>
      <c r="D4" s="165"/>
      <c r="E4" s="165"/>
      <c r="F4" s="167" t="s">
        <v>4</v>
      </c>
      <c r="G4" s="167"/>
      <c r="H4" s="167"/>
      <c r="I4" s="167"/>
      <c r="J4" s="167"/>
    </row>
    <row r="5" s="157" customFormat="1" ht="27" customHeight="1" spans="1:10">
      <c r="A5" s="167" t="s">
        <v>5</v>
      </c>
      <c r="B5" s="145" t="s">
        <v>6</v>
      </c>
      <c r="C5" s="145" t="s">
        <v>7</v>
      </c>
      <c r="D5" s="145" t="s">
        <v>8</v>
      </c>
      <c r="E5" s="167" t="s">
        <v>9</v>
      </c>
      <c r="F5" s="167" t="s">
        <v>10</v>
      </c>
      <c r="G5" s="145" t="s">
        <v>6</v>
      </c>
      <c r="H5" s="145" t="s">
        <v>7</v>
      </c>
      <c r="I5" s="145" t="s">
        <v>8</v>
      </c>
      <c r="J5" s="167" t="s">
        <v>9</v>
      </c>
    </row>
    <row r="6" s="157" customFormat="1" ht="27" customHeight="1" spans="1:10">
      <c r="A6" s="169" t="s">
        <v>11</v>
      </c>
      <c r="B6" s="222">
        <f>B7+B8</f>
        <v>108950</v>
      </c>
      <c r="C6" s="222">
        <f>C7+C8</f>
        <v>105564</v>
      </c>
      <c r="D6" s="222">
        <f>D7+D8</f>
        <v>107150</v>
      </c>
      <c r="E6" s="242">
        <f t="shared" ref="E6:E13" si="0">(D6-B6)/B6*100%</f>
        <v>-0.0165213400642497</v>
      </c>
      <c r="F6" s="169" t="s">
        <v>12</v>
      </c>
      <c r="G6" s="243">
        <v>523931</v>
      </c>
      <c r="H6" s="243">
        <v>543853</v>
      </c>
      <c r="I6" s="243">
        <v>526061</v>
      </c>
      <c r="J6" s="244">
        <f>(I6-G6)/G6*100%</f>
        <v>0.00406542082831518</v>
      </c>
    </row>
    <row r="7" s="157" customFormat="1" ht="27" customHeight="1" spans="1:10">
      <c r="A7" s="169" t="s">
        <v>13</v>
      </c>
      <c r="B7" s="222">
        <v>65370</v>
      </c>
      <c r="C7" s="222">
        <v>56370</v>
      </c>
      <c r="D7" s="222">
        <v>64290</v>
      </c>
      <c r="E7" s="242">
        <f t="shared" si="0"/>
        <v>-0.0165213400642497</v>
      </c>
      <c r="F7" s="169" t="s">
        <v>14</v>
      </c>
      <c r="G7" s="225">
        <v>5204</v>
      </c>
      <c r="H7" s="225">
        <v>28142</v>
      </c>
      <c r="I7" s="225">
        <v>3200</v>
      </c>
      <c r="J7" s="245">
        <f>(I7-G7)/G7*100%</f>
        <v>-0.385088393543428</v>
      </c>
    </row>
    <row r="8" s="157" customFormat="1" ht="27" customHeight="1" spans="1:10">
      <c r="A8" s="169" t="s">
        <v>15</v>
      </c>
      <c r="B8" s="246">
        <v>43580</v>
      </c>
      <c r="C8" s="246">
        <v>49194</v>
      </c>
      <c r="D8" s="246">
        <v>42860</v>
      </c>
      <c r="E8" s="242">
        <f t="shared" si="0"/>
        <v>-0.0165213400642497</v>
      </c>
      <c r="F8" s="169" t="s">
        <v>16</v>
      </c>
      <c r="G8" s="225">
        <v>12500</v>
      </c>
      <c r="H8" s="225">
        <v>11500</v>
      </c>
      <c r="I8" s="225">
        <v>11500</v>
      </c>
      <c r="J8" s="245">
        <f>(I8-G8)/G8*100%</f>
        <v>-0.08</v>
      </c>
    </row>
    <row r="9" s="157" customFormat="1" ht="27" customHeight="1" spans="1:10">
      <c r="A9" s="169" t="s">
        <v>17</v>
      </c>
      <c r="B9" s="222">
        <f>SUM(B10:B12)</f>
        <v>375104</v>
      </c>
      <c r="C9" s="222">
        <f>SUM(C10:C12)</f>
        <v>372557</v>
      </c>
      <c r="D9" s="222">
        <f>SUM(D10:D12)</f>
        <v>375104</v>
      </c>
      <c r="E9" s="181">
        <f t="shared" si="0"/>
        <v>0</v>
      </c>
      <c r="F9" s="169" t="s">
        <v>18</v>
      </c>
      <c r="G9" s="225">
        <v>1885</v>
      </c>
      <c r="H9" s="225">
        <f>C21-H6-H7-H8</f>
        <v>4780</v>
      </c>
      <c r="I9" s="225">
        <f>D21-I6-I7-I8</f>
        <v>1332</v>
      </c>
      <c r="J9" s="245">
        <f>(I9-G9)/G9*100%</f>
        <v>-0.293368700265252</v>
      </c>
    </row>
    <row r="10" s="157" customFormat="1" ht="27" customHeight="1" spans="1:10">
      <c r="A10" s="191" t="s">
        <v>19</v>
      </c>
      <c r="B10" s="225">
        <v>8765</v>
      </c>
      <c r="C10" s="225">
        <v>8271</v>
      </c>
      <c r="D10" s="225">
        <v>8765</v>
      </c>
      <c r="E10" s="186">
        <f t="shared" si="0"/>
        <v>0</v>
      </c>
      <c r="F10" s="169"/>
      <c r="G10" s="225"/>
      <c r="H10" s="225"/>
      <c r="I10" s="225"/>
      <c r="J10" s="245"/>
    </row>
    <row r="11" s="157" customFormat="1" ht="27" customHeight="1" spans="1:10">
      <c r="A11" s="191" t="s">
        <v>20</v>
      </c>
      <c r="B11" s="225">
        <v>344991</v>
      </c>
      <c r="C11" s="225">
        <v>349656</v>
      </c>
      <c r="D11" s="225">
        <v>344991</v>
      </c>
      <c r="E11" s="186">
        <f t="shared" si="0"/>
        <v>0</v>
      </c>
      <c r="F11" s="169"/>
      <c r="G11" s="225"/>
      <c r="H11" s="225"/>
      <c r="I11" s="225"/>
      <c r="J11" s="245"/>
    </row>
    <row r="12" s="157" customFormat="1" ht="27" customHeight="1" spans="1:10">
      <c r="A12" s="191" t="s">
        <v>21</v>
      </c>
      <c r="B12" s="225">
        <v>21348</v>
      </c>
      <c r="C12" s="225">
        <v>14630</v>
      </c>
      <c r="D12" s="225">
        <v>21348</v>
      </c>
      <c r="E12" s="186">
        <f t="shared" si="0"/>
        <v>0</v>
      </c>
      <c r="F12" s="169"/>
      <c r="G12" s="225"/>
      <c r="H12" s="225"/>
      <c r="I12" s="225"/>
      <c r="J12" s="245"/>
    </row>
    <row r="13" s="157" customFormat="1" ht="27" customHeight="1" spans="1:10">
      <c r="A13" s="169" t="s">
        <v>22</v>
      </c>
      <c r="B13" s="246">
        <v>1857</v>
      </c>
      <c r="C13" s="246">
        <v>4839</v>
      </c>
      <c r="D13" s="246">
        <v>4780</v>
      </c>
      <c r="E13" s="181">
        <f t="shared" si="0"/>
        <v>1.57404415724286</v>
      </c>
      <c r="F13" s="169"/>
      <c r="G13" s="225"/>
      <c r="H13" s="225"/>
      <c r="I13" s="225"/>
      <c r="J13" s="245"/>
    </row>
    <row r="14" s="157" customFormat="1" ht="27" customHeight="1" spans="1:10">
      <c r="A14" s="169" t="s">
        <v>23</v>
      </c>
      <c r="B14" s="247"/>
      <c r="C14" s="246">
        <f>SUM(C15:C16)</f>
        <v>62839</v>
      </c>
      <c r="D14" s="247"/>
      <c r="E14" s="186"/>
      <c r="F14" s="169"/>
      <c r="G14" s="225"/>
      <c r="H14" s="225"/>
      <c r="I14" s="225"/>
      <c r="J14" s="245"/>
    </row>
    <row r="15" s="157" customFormat="1" ht="27" customHeight="1" spans="1:10">
      <c r="A15" s="191" t="s">
        <v>24</v>
      </c>
      <c r="B15" s="225"/>
      <c r="C15" s="225">
        <v>39900</v>
      </c>
      <c r="D15" s="225"/>
      <c r="E15" s="186"/>
      <c r="F15" s="169"/>
      <c r="G15" s="225"/>
      <c r="H15" s="225"/>
      <c r="I15" s="225"/>
      <c r="J15" s="245"/>
    </row>
    <row r="16" s="157" customFormat="1" ht="27" customHeight="1" spans="1:10">
      <c r="A16" s="191" t="s">
        <v>25</v>
      </c>
      <c r="B16" s="247"/>
      <c r="C16" s="247">
        <v>22939</v>
      </c>
      <c r="D16" s="247"/>
      <c r="E16" s="186"/>
      <c r="F16" s="169"/>
      <c r="G16" s="225"/>
      <c r="H16" s="225"/>
      <c r="I16" s="225"/>
      <c r="J16" s="245"/>
    </row>
    <row r="17" s="157" customFormat="1" ht="27" customHeight="1" spans="1:10">
      <c r="A17" s="169" t="s">
        <v>26</v>
      </c>
      <c r="B17" s="246">
        <f>SUM(B18:B20)</f>
        <v>57609</v>
      </c>
      <c r="C17" s="246">
        <f>SUM(C18:C20)</f>
        <v>42476</v>
      </c>
      <c r="D17" s="246">
        <f>SUM(D18:D20)</f>
        <v>55059</v>
      </c>
      <c r="E17" s="181">
        <f>(D17-B17)/B17*100%</f>
        <v>-0.044263917096287</v>
      </c>
      <c r="F17" s="169"/>
      <c r="G17" s="225"/>
      <c r="H17" s="225"/>
      <c r="I17" s="225"/>
      <c r="J17" s="245"/>
    </row>
    <row r="18" s="157" customFormat="1" ht="27" customHeight="1" spans="1:10">
      <c r="A18" s="191" t="s">
        <v>27</v>
      </c>
      <c r="B18" s="247">
        <v>57000</v>
      </c>
      <c r="C18" s="247">
        <v>25000</v>
      </c>
      <c r="D18" s="247">
        <v>36000</v>
      </c>
      <c r="E18" s="186">
        <f>(D18-B18)/B18*100%</f>
        <v>-0.368421052631579</v>
      </c>
      <c r="F18" s="169"/>
      <c r="G18" s="225"/>
      <c r="H18" s="225"/>
      <c r="I18" s="225"/>
      <c r="J18" s="245"/>
    </row>
    <row r="19" s="157" customFormat="1" ht="27" customHeight="1" spans="1:10">
      <c r="A19" s="191" t="s">
        <v>28</v>
      </c>
      <c r="B19" s="247">
        <v>609</v>
      </c>
      <c r="C19" s="247">
        <v>10555</v>
      </c>
      <c r="D19" s="247">
        <v>19059</v>
      </c>
      <c r="E19" s="186"/>
      <c r="F19" s="169"/>
      <c r="G19" s="225"/>
      <c r="H19" s="225"/>
      <c r="I19" s="225"/>
      <c r="J19" s="245"/>
    </row>
    <row r="20" s="157" customFormat="1" ht="27" customHeight="1" spans="1:10">
      <c r="A20" s="191" t="s">
        <v>29</v>
      </c>
      <c r="B20" s="247"/>
      <c r="C20" s="247">
        <v>6921</v>
      </c>
      <c r="D20" s="247"/>
      <c r="E20" s="186"/>
      <c r="F20" s="169"/>
      <c r="G20" s="225"/>
      <c r="H20" s="225"/>
      <c r="I20" s="225"/>
      <c r="J20" s="245"/>
    </row>
    <row r="21" s="157" customFormat="1" ht="23" customHeight="1" spans="1:10">
      <c r="A21" s="167" t="s">
        <v>30</v>
      </c>
      <c r="B21" s="222">
        <f>B6+B9+B13+B14+B17</f>
        <v>543520</v>
      </c>
      <c r="C21" s="222">
        <f>C6+C9+C13+C14+C17</f>
        <v>588275</v>
      </c>
      <c r="D21" s="222">
        <f>D6+D9+D13+D14+D17</f>
        <v>542093</v>
      </c>
      <c r="E21" s="242">
        <f>(D21-B21)/B21*100%</f>
        <v>-0.0026254783632617</v>
      </c>
      <c r="F21" s="167" t="s">
        <v>31</v>
      </c>
      <c r="G21" s="222">
        <f>SUM(G6:G9)</f>
        <v>543520</v>
      </c>
      <c r="H21" s="222">
        <f>SUM(H6:H9)</f>
        <v>588275</v>
      </c>
      <c r="I21" s="222">
        <f>SUM(I6:I9)</f>
        <v>542093</v>
      </c>
      <c r="J21" s="170">
        <f>(I21-G21)/G21*100%</f>
        <v>-0.0026254783632617</v>
      </c>
    </row>
    <row r="22" s="157" customFormat="1" ht="23" customHeight="1" spans="1:10">
      <c r="A22" s="236"/>
      <c r="B22" s="158"/>
      <c r="C22" s="158"/>
      <c r="D22" s="158"/>
      <c r="E22" s="158"/>
      <c r="F22" s="236"/>
      <c r="G22" s="158"/>
      <c r="H22" s="158"/>
      <c r="I22" s="158"/>
      <c r="J22" s="158"/>
    </row>
    <row r="23" s="157" customFormat="1" ht="23" customHeight="1" spans="1:10">
      <c r="A23" s="236"/>
      <c r="B23" s="158"/>
      <c r="C23" s="158"/>
      <c r="D23" s="158"/>
      <c r="E23" s="158"/>
      <c r="F23" s="236"/>
      <c r="G23" s="158"/>
      <c r="H23" s="158"/>
      <c r="I23" s="158"/>
      <c r="J23" s="158"/>
    </row>
    <row r="24" s="157" customFormat="1" ht="23" customHeight="1" spans="1:10">
      <c r="A24" s="236"/>
      <c r="B24" s="158"/>
      <c r="C24" s="158"/>
      <c r="D24" s="158"/>
      <c r="E24" s="158"/>
      <c r="F24" s="236"/>
      <c r="G24" s="158"/>
      <c r="H24" s="158"/>
      <c r="I24" s="158"/>
      <c r="J24" s="158"/>
    </row>
    <row r="25" s="157" customFormat="1" ht="23" customHeight="1" spans="1:10">
      <c r="A25" s="236"/>
      <c r="B25" s="158"/>
      <c r="C25" s="158"/>
      <c r="D25" s="158"/>
      <c r="E25" s="158"/>
      <c r="F25" s="236"/>
      <c r="G25" s="158"/>
      <c r="H25" s="158"/>
      <c r="I25" s="158"/>
      <c r="J25" s="158"/>
    </row>
    <row r="26" s="157" customFormat="1" ht="23" customHeight="1" spans="1:10">
      <c r="A26" s="236"/>
      <c r="B26" s="158"/>
      <c r="C26" s="158"/>
      <c r="D26" s="158"/>
      <c r="E26" s="158"/>
      <c r="F26" s="236"/>
      <c r="G26" s="158"/>
      <c r="H26" s="158"/>
      <c r="I26" s="158"/>
      <c r="J26" s="158"/>
    </row>
    <row r="27" s="157" customFormat="1" ht="23" customHeight="1" spans="1:10">
      <c r="A27" s="236"/>
      <c r="B27" s="158"/>
      <c r="C27" s="158"/>
      <c r="D27" s="158"/>
      <c r="E27" s="158"/>
      <c r="F27" s="236"/>
      <c r="G27" s="158"/>
      <c r="H27" s="158"/>
      <c r="I27" s="158"/>
      <c r="J27" s="158"/>
    </row>
    <row r="28" s="157" customFormat="1" ht="23" customHeight="1" spans="1:10">
      <c r="A28" s="236"/>
      <c r="B28" s="158"/>
      <c r="C28" s="158"/>
      <c r="D28" s="158"/>
      <c r="E28" s="158"/>
      <c r="F28" s="236"/>
      <c r="G28" s="158"/>
      <c r="H28" s="158"/>
      <c r="I28" s="158"/>
      <c r="J28" s="158"/>
    </row>
    <row r="29" s="157" customFormat="1" ht="23" customHeight="1" spans="1:10">
      <c r="A29" s="236"/>
      <c r="B29" s="158"/>
      <c r="C29" s="158"/>
      <c r="D29" s="158"/>
      <c r="E29" s="158"/>
      <c r="F29" s="236"/>
      <c r="G29" s="158"/>
      <c r="H29" s="158"/>
      <c r="I29" s="158"/>
      <c r="J29" s="158"/>
    </row>
    <row r="30" s="157" customFormat="1" ht="23" customHeight="1" spans="1:10">
      <c r="A30" s="236"/>
      <c r="B30" s="158"/>
      <c r="C30" s="158"/>
      <c r="D30" s="158"/>
      <c r="E30" s="158"/>
      <c r="F30" s="236"/>
      <c r="G30" s="158"/>
      <c r="H30" s="158"/>
      <c r="I30" s="158"/>
      <c r="J30" s="158"/>
    </row>
    <row r="31" s="157" customFormat="1" ht="23" customHeight="1" spans="1:10">
      <c r="A31" s="236"/>
      <c r="B31" s="158"/>
      <c r="C31" s="158"/>
      <c r="D31" s="158"/>
      <c r="E31" s="158"/>
      <c r="F31" s="236"/>
      <c r="G31" s="158"/>
      <c r="H31" s="158"/>
      <c r="I31" s="158"/>
      <c r="J31" s="158"/>
    </row>
    <row r="32" s="157" customFormat="1" ht="23" customHeight="1" spans="1:10">
      <c r="A32" s="236"/>
      <c r="B32" s="158"/>
      <c r="C32" s="158"/>
      <c r="D32" s="158"/>
      <c r="E32" s="158"/>
      <c r="F32" s="236"/>
      <c r="G32" s="158"/>
      <c r="H32" s="158"/>
      <c r="I32" s="158"/>
      <c r="J32" s="158"/>
    </row>
    <row r="33" s="157" customFormat="1" ht="23" customHeight="1" spans="1:10">
      <c r="A33" s="236"/>
      <c r="B33" s="158"/>
      <c r="C33" s="158"/>
      <c r="D33" s="158"/>
      <c r="E33" s="158"/>
      <c r="F33" s="236"/>
      <c r="G33" s="158"/>
      <c r="H33" s="158"/>
      <c r="I33" s="158"/>
      <c r="J33" s="158"/>
    </row>
    <row r="34" s="157" customFormat="1" ht="23" customHeight="1" spans="1:10">
      <c r="A34" s="236"/>
      <c r="B34" s="158"/>
      <c r="C34" s="158"/>
      <c r="D34" s="158"/>
      <c r="E34" s="158"/>
      <c r="F34" s="236"/>
      <c r="G34" s="158"/>
      <c r="H34" s="158"/>
      <c r="I34" s="158"/>
      <c r="J34" s="158"/>
    </row>
    <row r="35" s="157" customFormat="1" ht="23" customHeight="1" spans="1:10">
      <c r="A35" s="236"/>
      <c r="B35" s="158"/>
      <c r="C35" s="158"/>
      <c r="D35" s="158"/>
      <c r="E35" s="158"/>
      <c r="F35" s="236"/>
      <c r="G35" s="158"/>
      <c r="H35" s="158"/>
      <c r="I35" s="158"/>
      <c r="J35" s="158"/>
    </row>
    <row r="36" s="157" customFormat="1" ht="23" customHeight="1" spans="1:10">
      <c r="A36" s="236"/>
      <c r="B36" s="158"/>
      <c r="C36" s="158"/>
      <c r="D36" s="158"/>
      <c r="E36" s="158"/>
      <c r="F36" s="236"/>
      <c r="G36" s="158"/>
      <c r="H36" s="158"/>
      <c r="I36" s="158"/>
      <c r="J36" s="158"/>
    </row>
    <row r="37" s="157" customFormat="1" ht="22" customHeight="1" spans="1:10">
      <c r="A37" s="236"/>
      <c r="B37" s="158"/>
      <c r="C37" s="158"/>
      <c r="D37" s="158"/>
      <c r="E37" s="158"/>
      <c r="F37" s="236"/>
      <c r="G37" s="158"/>
      <c r="H37" s="158"/>
      <c r="I37" s="158"/>
      <c r="J37" s="158"/>
    </row>
    <row r="38" s="157" customFormat="1" ht="22" customHeight="1" spans="1:10">
      <c r="A38" s="236"/>
      <c r="B38" s="158"/>
      <c r="C38" s="158"/>
      <c r="D38" s="158"/>
      <c r="E38" s="158"/>
      <c r="F38" s="236"/>
      <c r="G38" s="158"/>
      <c r="H38" s="158"/>
      <c r="I38" s="158"/>
      <c r="J38" s="158"/>
    </row>
    <row r="39" s="157" customFormat="1" ht="22" customHeight="1" spans="1:10">
      <c r="A39" s="236"/>
      <c r="B39" s="158"/>
      <c r="C39" s="158"/>
      <c r="D39" s="158"/>
      <c r="E39" s="158"/>
      <c r="F39" s="236"/>
      <c r="G39" s="158"/>
      <c r="H39" s="158"/>
      <c r="I39" s="158"/>
      <c r="J39" s="158"/>
    </row>
    <row r="40" s="157" customFormat="1" ht="21" customHeight="1" spans="1:10">
      <c r="A40" s="236"/>
      <c r="B40" s="158"/>
      <c r="C40" s="158"/>
      <c r="D40" s="158"/>
      <c r="E40" s="158"/>
      <c r="F40" s="236"/>
      <c r="G40" s="158"/>
      <c r="H40" s="158"/>
      <c r="I40" s="158"/>
      <c r="J40" s="158"/>
    </row>
    <row r="41" s="157" customFormat="1" ht="21" customHeight="1" spans="1:10">
      <c r="A41" s="236"/>
      <c r="B41" s="158"/>
      <c r="C41" s="158"/>
      <c r="D41" s="158"/>
      <c r="E41" s="158"/>
      <c r="F41" s="236"/>
      <c r="G41" s="158"/>
      <c r="H41" s="158"/>
      <c r="I41" s="158"/>
      <c r="J41" s="158"/>
    </row>
    <row r="42" s="157" customFormat="1" ht="21" customHeight="1" spans="1:10">
      <c r="A42" s="236"/>
      <c r="B42" s="158"/>
      <c r="C42" s="158"/>
      <c r="D42" s="158"/>
      <c r="E42" s="158"/>
      <c r="F42" s="236"/>
      <c r="G42" s="158"/>
      <c r="H42" s="158"/>
      <c r="I42" s="158"/>
      <c r="J42" s="158"/>
    </row>
    <row r="43" s="157" customFormat="1" ht="21" customHeight="1" spans="1:10">
      <c r="A43" s="236"/>
      <c r="B43" s="158"/>
      <c r="C43" s="158"/>
      <c r="D43" s="158"/>
      <c r="E43" s="158"/>
      <c r="F43" s="236"/>
      <c r="G43" s="158"/>
      <c r="H43" s="158"/>
      <c r="I43" s="158"/>
      <c r="J43" s="158"/>
    </row>
    <row r="44" s="157" customFormat="1" ht="21" customHeight="1" spans="1:10">
      <c r="A44" s="236"/>
      <c r="B44" s="158"/>
      <c r="C44" s="158"/>
      <c r="D44" s="158"/>
      <c r="E44" s="158"/>
      <c r="F44" s="236"/>
      <c r="G44" s="158"/>
      <c r="H44" s="158"/>
      <c r="I44" s="158"/>
      <c r="J44" s="158"/>
    </row>
    <row r="45" s="157" customFormat="1" ht="21" customHeight="1" spans="1:10">
      <c r="A45" s="236"/>
      <c r="B45" s="158"/>
      <c r="C45" s="158"/>
      <c r="D45" s="158"/>
      <c r="E45" s="158"/>
      <c r="F45" s="236"/>
      <c r="G45" s="158"/>
      <c r="H45" s="158"/>
      <c r="I45" s="158"/>
      <c r="J45" s="158"/>
    </row>
    <row r="46" s="157" customFormat="1" ht="21" customHeight="1" spans="1:10">
      <c r="A46" s="236"/>
      <c r="B46" s="158"/>
      <c r="C46" s="158"/>
      <c r="D46" s="158"/>
      <c r="E46" s="158"/>
      <c r="F46" s="236"/>
      <c r="G46" s="158"/>
      <c r="H46" s="158"/>
      <c r="I46" s="158"/>
      <c r="J46" s="158"/>
    </row>
    <row r="47" s="157" customFormat="1" ht="21" customHeight="1" spans="1:10">
      <c r="A47" s="236"/>
      <c r="B47" s="158"/>
      <c r="C47" s="158"/>
      <c r="D47" s="158"/>
      <c r="E47" s="158"/>
      <c r="F47" s="236"/>
      <c r="G47" s="158"/>
      <c r="H47" s="158"/>
      <c r="I47" s="158"/>
      <c r="J47" s="158"/>
    </row>
    <row r="48" s="157" customFormat="1" ht="21" customHeight="1" spans="1:10">
      <c r="A48" s="236"/>
      <c r="B48" s="158"/>
      <c r="C48" s="158"/>
      <c r="D48" s="158"/>
      <c r="E48" s="158"/>
      <c r="F48" s="236"/>
      <c r="G48" s="158"/>
      <c r="H48" s="158"/>
      <c r="I48" s="158"/>
      <c r="J48" s="158"/>
    </row>
    <row r="49" s="157" customFormat="1" ht="21" customHeight="1" spans="1:11">
      <c r="A49" s="236"/>
      <c r="B49" s="158"/>
      <c r="C49" s="158"/>
      <c r="D49" s="158"/>
      <c r="E49" s="158"/>
      <c r="F49" s="236"/>
      <c r="G49" s="158"/>
      <c r="H49" s="158"/>
      <c r="I49" s="158"/>
      <c r="J49" s="158"/>
    </row>
    <row r="50" s="157" customFormat="1" ht="21" customHeight="1" spans="1:11">
      <c r="A50" s="236"/>
      <c r="B50" s="158"/>
      <c r="C50" s="158"/>
      <c r="D50" s="158"/>
      <c r="E50" s="158"/>
      <c r="F50" s="236"/>
      <c r="G50" s="158"/>
      <c r="H50" s="158"/>
      <c r="I50" s="158"/>
      <c r="J50" s="158"/>
    </row>
    <row r="51" s="157" customFormat="1" ht="21" customHeight="1" spans="1:11">
      <c r="A51" s="236"/>
      <c r="B51" s="158"/>
      <c r="C51" s="158"/>
      <c r="D51" s="158"/>
      <c r="E51" s="158"/>
      <c r="F51" s="236"/>
      <c r="G51" s="158"/>
      <c r="H51" s="158"/>
      <c r="I51" s="158"/>
      <c r="J51" s="158"/>
    </row>
    <row r="52" s="157" customFormat="1" ht="21" customHeight="1" spans="1:11">
      <c r="A52" s="236"/>
      <c r="B52" s="158"/>
      <c r="C52" s="158"/>
      <c r="D52" s="158"/>
      <c r="E52" s="158"/>
      <c r="F52" s="236"/>
      <c r="G52" s="158"/>
      <c r="H52" s="158"/>
      <c r="I52" s="158"/>
      <c r="J52" s="158"/>
    </row>
    <row r="53" s="235" customFormat="1" ht="21" customHeight="1" spans="1:11">
      <c r="A53" s="236"/>
      <c r="B53" s="158"/>
      <c r="C53" s="158"/>
      <c r="D53" s="158"/>
      <c r="E53" s="158"/>
      <c r="F53" s="236"/>
      <c r="G53" s="158"/>
      <c r="H53" s="158"/>
      <c r="I53" s="158"/>
      <c r="J53" s="158"/>
      <c r="K53" s="157"/>
    </row>
    <row r="54" s="157" customFormat="1" ht="21" customHeight="1" spans="1:11">
      <c r="A54" s="236"/>
      <c r="B54" s="158"/>
      <c r="C54" s="158"/>
      <c r="D54" s="158"/>
      <c r="E54" s="158"/>
      <c r="F54" s="236"/>
      <c r="G54" s="158"/>
      <c r="H54" s="158"/>
      <c r="I54" s="158"/>
      <c r="J54" s="158"/>
      <c r="K54" s="235"/>
    </row>
    <row r="55" s="157" customFormat="1" ht="21" customHeight="1" spans="1:11">
      <c r="A55" s="236"/>
      <c r="B55" s="158"/>
      <c r="C55" s="158"/>
      <c r="D55" s="158"/>
      <c r="E55" s="158"/>
      <c r="F55" s="236"/>
      <c r="G55" s="158"/>
      <c r="H55" s="158"/>
      <c r="I55" s="158"/>
      <c r="J55" s="158"/>
    </row>
    <row r="56" s="157" customFormat="1" ht="21" customHeight="1" spans="1:11">
      <c r="A56" s="236"/>
      <c r="B56" s="158"/>
      <c r="C56" s="158"/>
      <c r="D56" s="158"/>
      <c r="E56" s="158"/>
      <c r="F56" s="236"/>
      <c r="G56" s="158"/>
      <c r="H56" s="158"/>
      <c r="I56" s="158"/>
      <c r="J56" s="158"/>
    </row>
    <row r="57" s="235" customFormat="1" ht="21" customHeight="1" spans="1:11">
      <c r="A57" s="236"/>
      <c r="B57" s="158"/>
      <c r="C57" s="158"/>
      <c r="D57" s="158"/>
      <c r="E57" s="158"/>
      <c r="F57" s="236"/>
      <c r="G57" s="158"/>
      <c r="H57" s="158"/>
      <c r="I57" s="158"/>
      <c r="J57" s="158"/>
      <c r="K57" s="157"/>
    </row>
    <row r="58" s="235" customFormat="1" ht="21" customHeight="1" spans="1:11">
      <c r="A58" s="236"/>
      <c r="B58" s="158"/>
      <c r="C58" s="158"/>
      <c r="D58" s="158"/>
      <c r="E58" s="158"/>
      <c r="F58" s="236"/>
      <c r="G58" s="158"/>
      <c r="H58" s="158"/>
      <c r="I58" s="158"/>
      <c r="J58" s="158"/>
    </row>
    <row r="59" s="157" customFormat="1" ht="21" customHeight="1" spans="1:11">
      <c r="A59" s="236"/>
      <c r="B59" s="158"/>
      <c r="C59" s="158"/>
      <c r="D59" s="158"/>
      <c r="E59" s="158"/>
      <c r="F59" s="236"/>
      <c r="G59" s="158"/>
      <c r="H59" s="158"/>
      <c r="I59" s="158"/>
      <c r="J59" s="158"/>
      <c r="K59" s="235"/>
    </row>
    <row r="60" s="235" customFormat="1" ht="21" customHeight="1" spans="1:11">
      <c r="A60" s="236"/>
      <c r="B60" s="158"/>
      <c r="C60" s="158"/>
      <c r="D60" s="158"/>
      <c r="E60" s="158"/>
      <c r="F60" s="236"/>
      <c r="G60" s="158"/>
      <c r="H60" s="158"/>
      <c r="I60" s="158"/>
      <c r="J60" s="158"/>
      <c r="K60" s="157"/>
    </row>
    <row r="61" s="158" customFormat="1" spans="1:11">
      <c r="A61" s="236"/>
      <c r="F61" s="236"/>
      <c r="K61" s="235"/>
    </row>
    <row r="62" s="158" customFormat="1" spans="1:11">
      <c r="A62" s="236"/>
      <c r="F62" s="236"/>
    </row>
    <row r="63" s="158" customFormat="1" spans="1:11">
      <c r="A63" s="236"/>
      <c r="F63" s="236"/>
    </row>
    <row r="64" s="158" customFormat="1" spans="1:11">
      <c r="A64" s="236"/>
      <c r="F64" s="236"/>
    </row>
    <row r="65" spans="11:11">
      <c r="K65" s="158"/>
    </row>
  </sheetData>
  <mergeCells count="4">
    <mergeCell ref="A2:J2"/>
    <mergeCell ref="A3:J3"/>
    <mergeCell ref="A4:E4"/>
    <mergeCell ref="F4:J4"/>
  </mergeCells>
  <pageMargins left="0.590277777777778" right="0.511805555555556" top="0.393055555555556" bottom="0.432638888888889" header="0.298611111111111" footer="0.196527777777778"/>
  <pageSetup paperSize="9" firstPageNumber="18" fitToWidth="0" fitToHeight="0" orientation="landscape" useFirstPageNumber="1" horizontalDpi="600"/>
  <headerFooter>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3"/>
  <sheetViews>
    <sheetView workbookViewId="0">
      <selection activeCell="A1" sqref="A1"/>
    </sheetView>
  </sheetViews>
  <sheetFormatPr defaultColWidth="9" defaultRowHeight="13.5" outlineLevelCol="2"/>
  <cols>
    <col min="1" max="1" width="38.5" style="2" customWidth="1"/>
    <col min="2" max="2" width="17.375" style="13" customWidth="1"/>
    <col min="3" max="3" width="37.125" style="2" customWidth="1"/>
    <col min="4" max="4" width="44.125" style="2" customWidth="1"/>
    <col min="5" max="16384" width="9" style="2"/>
  </cols>
  <sheetData>
    <row r="1" spans="1:3">
      <c r="A1" s="2" t="s">
        <v>1215</v>
      </c>
    </row>
    <row r="2" ht="52" customHeight="1" spans="1:3">
      <c r="A2" s="14" t="s">
        <v>1216</v>
      </c>
      <c r="B2" s="14"/>
      <c r="C2" s="14"/>
    </row>
    <row r="3" ht="24" customHeight="1" spans="1:3">
      <c r="C3" s="15" t="s">
        <v>2</v>
      </c>
    </row>
    <row r="4" ht="30" customHeight="1" spans="1:3">
      <c r="A4" s="16" t="s">
        <v>10</v>
      </c>
      <c r="B4" s="17" t="s">
        <v>1217</v>
      </c>
      <c r="C4" s="16" t="s">
        <v>39</v>
      </c>
    </row>
    <row r="5" ht="41" customHeight="1" spans="1:3">
      <c r="A5" s="18" t="s">
        <v>1218</v>
      </c>
      <c r="B5" s="19">
        <v>14247</v>
      </c>
      <c r="C5" s="20" t="s">
        <v>1219</v>
      </c>
    </row>
    <row r="6" ht="41" customHeight="1" spans="1:3">
      <c r="A6" s="18" t="s">
        <v>1220</v>
      </c>
      <c r="B6" s="19">
        <v>20000</v>
      </c>
      <c r="C6" s="20" t="s">
        <v>1221</v>
      </c>
    </row>
    <row r="7" ht="41" customHeight="1" spans="1:3">
      <c r="A7" s="18" t="s">
        <v>1222</v>
      </c>
      <c r="B7" s="19">
        <v>165</v>
      </c>
      <c r="C7" s="21"/>
    </row>
    <row r="8" ht="41" customHeight="1" spans="1:3">
      <c r="A8" s="22" t="s">
        <v>1223</v>
      </c>
      <c r="B8" s="19">
        <v>1300</v>
      </c>
      <c r="C8" s="21"/>
    </row>
    <row r="9" ht="41" customHeight="1" spans="1:3">
      <c r="A9" s="22" t="s">
        <v>1224</v>
      </c>
      <c r="B9" s="19">
        <v>14788</v>
      </c>
      <c r="C9" s="21"/>
    </row>
    <row r="10" ht="41" customHeight="1" spans="1:3">
      <c r="A10" s="22" t="s">
        <v>1225</v>
      </c>
      <c r="B10" s="19">
        <v>1000</v>
      </c>
      <c r="C10" s="21" t="s">
        <v>1226</v>
      </c>
    </row>
    <row r="11" ht="41" customHeight="1" spans="1:3">
      <c r="A11" s="18" t="s">
        <v>1227</v>
      </c>
      <c r="B11" s="19">
        <v>2300</v>
      </c>
      <c r="C11" s="21" t="s">
        <v>1228</v>
      </c>
    </row>
    <row r="12" ht="41" customHeight="1" spans="1:3">
      <c r="A12" s="18" t="s">
        <v>1229</v>
      </c>
      <c r="B12" s="19">
        <v>10660</v>
      </c>
      <c r="C12" s="21" t="s">
        <v>1230</v>
      </c>
    </row>
    <row r="13" ht="41" customHeight="1" spans="1:3">
      <c r="A13" s="19" t="s">
        <v>113</v>
      </c>
      <c r="B13" s="19">
        <f>SUM(B5:B12)</f>
        <v>64460</v>
      </c>
      <c r="C13" s="18"/>
    </row>
  </sheetData>
  <mergeCells count="1">
    <mergeCell ref="A2:C2"/>
  </mergeCells>
  <pageMargins left="0.700694444444445" right="0.590277777777778" top="0.751388888888889" bottom="0.751388888888889" header="0.298611111111111" footer="0.298611111111111"/>
  <pageSetup paperSize="9" scale="97" firstPageNumber="121" fitToHeight="0" orientation="portrait" useFirstPageNumber="1" horizontalDpi="600"/>
  <headerFooter>
    <oddFooter>&amp;C&amp;P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
  <sheetViews>
    <sheetView workbookViewId="0">
      <selection activeCell="H4" sqref="H4"/>
    </sheetView>
  </sheetViews>
  <sheetFormatPr defaultColWidth="8.89166666666667" defaultRowHeight="13.5" outlineLevelCol="3"/>
  <cols>
    <col min="1" max="1" width="6.55833333333333" customWidth="1"/>
    <col min="2" max="2" width="11.625" customWidth="1"/>
    <col min="3" max="3" width="11.5" customWidth="1"/>
    <col min="4" max="4" width="70.125" style="1" customWidth="1"/>
  </cols>
  <sheetData>
    <row r="1" ht="25" customHeight="1" spans="1:4">
      <c r="A1" s="2" t="s">
        <v>1231</v>
      </c>
      <c r="B1" s="3"/>
    </row>
    <row r="2" ht="24" customHeight="1" spans="1:4">
      <c r="A2" s="4" t="s">
        <v>1232</v>
      </c>
      <c r="B2" s="4"/>
      <c r="C2" s="4"/>
      <c r="D2" s="5"/>
    </row>
    <row r="3" ht="17" customHeight="1" spans="1:4">
      <c r="D3" s="6" t="s">
        <v>2</v>
      </c>
    </row>
    <row r="4" ht="48" customHeight="1" spans="1:4">
      <c r="A4" s="7" t="s">
        <v>1175</v>
      </c>
      <c r="B4" s="7" t="s">
        <v>1233</v>
      </c>
      <c r="C4" s="7" t="s">
        <v>1234</v>
      </c>
      <c r="D4" s="7" t="s">
        <v>1235</v>
      </c>
    </row>
    <row r="5" ht="81" customHeight="1" spans="1:4">
      <c r="A5" s="8">
        <v>1</v>
      </c>
      <c r="B5" s="8" t="s">
        <v>1236</v>
      </c>
      <c r="C5" s="8">
        <v>64290</v>
      </c>
      <c r="D5" s="9" t="s">
        <v>1237</v>
      </c>
    </row>
    <row r="6" ht="70" customHeight="1" spans="1:4">
      <c r="A6" s="8">
        <v>2</v>
      </c>
      <c r="B6" s="8" t="s">
        <v>1238</v>
      </c>
      <c r="C6" s="8">
        <v>42860</v>
      </c>
      <c r="D6" s="9" t="s">
        <v>1239</v>
      </c>
    </row>
    <row r="7" ht="55" customHeight="1" spans="1:4">
      <c r="A7" s="8">
        <v>3</v>
      </c>
      <c r="B7" s="8" t="s">
        <v>1240</v>
      </c>
      <c r="C7" s="8">
        <v>36500</v>
      </c>
      <c r="D7" s="9" t="s">
        <v>1241</v>
      </c>
    </row>
    <row r="8" ht="36" customHeight="1" spans="1:4">
      <c r="A8" s="8">
        <v>4</v>
      </c>
      <c r="B8" s="8" t="s">
        <v>1242</v>
      </c>
      <c r="C8" s="8">
        <v>1100</v>
      </c>
      <c r="D8" s="9" t="s">
        <v>1243</v>
      </c>
    </row>
    <row r="9" ht="36" customHeight="1" spans="1:4">
      <c r="A9" s="8">
        <v>5</v>
      </c>
      <c r="B9" s="8" t="s">
        <v>1244</v>
      </c>
      <c r="C9" s="8">
        <v>1400</v>
      </c>
      <c r="D9" s="9" t="s">
        <v>1245</v>
      </c>
    </row>
    <row r="10" ht="140" customHeight="1" spans="1:4">
      <c r="A10" s="8">
        <v>6</v>
      </c>
      <c r="B10" s="8" t="s">
        <v>1246</v>
      </c>
      <c r="C10" s="8">
        <v>119000</v>
      </c>
      <c r="D10" s="9" t="s">
        <v>1247</v>
      </c>
    </row>
    <row r="11" ht="78" customHeight="1" spans="1:4">
      <c r="A11" s="8">
        <v>7</v>
      </c>
      <c r="B11" s="8" t="s">
        <v>1248</v>
      </c>
      <c r="C11" s="8">
        <v>10936</v>
      </c>
      <c r="D11" s="9" t="s">
        <v>1249</v>
      </c>
    </row>
    <row r="12" ht="61" customHeight="1" spans="1:4">
      <c r="A12" s="8">
        <v>8</v>
      </c>
      <c r="B12" s="8" t="s">
        <v>1250</v>
      </c>
      <c r="C12" s="8">
        <v>35936</v>
      </c>
      <c r="D12" s="9" t="s">
        <v>1251</v>
      </c>
    </row>
    <row r="13" ht="71" customHeight="1" spans="1:4">
      <c r="A13" s="10" t="s">
        <v>67</v>
      </c>
      <c r="B13" s="11"/>
      <c r="C13" s="12">
        <f>SUM(C5:C12)</f>
        <v>312022</v>
      </c>
      <c r="D13" s="9" t="s">
        <v>1252</v>
      </c>
    </row>
  </sheetData>
  <mergeCells count="2">
    <mergeCell ref="A2:D2"/>
    <mergeCell ref="A13:B13"/>
  </mergeCells>
  <printOptions horizontalCentered="1"/>
  <pageMargins left="0.161111111111111" right="0.161111111111111" top="0.60625" bottom="0.0152777777777778" header="0.5" footer="0.5"/>
  <pageSetup paperSize="9" firstPageNumber="122" orientation="portrait" useFirstPageNumber="1" horizontalDpi="600"/>
  <headerFooter>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51"/>
  <sheetViews>
    <sheetView topLeftCell="A2" workbookViewId="0">
      <selection activeCell="G35" sqref="G35"/>
    </sheetView>
  </sheetViews>
  <sheetFormatPr defaultColWidth="9" defaultRowHeight="14.25"/>
  <cols>
    <col min="1" max="1" width="17.25" style="215" customWidth="1"/>
    <col min="2" max="10" width="9.875" style="214" customWidth="1"/>
    <col min="11" max="12" width="9.875" style="216" customWidth="1"/>
    <col min="13" max="13" width="12.375" style="214" customWidth="1"/>
    <col min="14" max="14" width="17" style="214" customWidth="1"/>
    <col min="15" max="15" width="15.75" style="214" customWidth="1"/>
    <col min="16" max="16" width="13.75" style="214"/>
    <col min="17" max="220" width="9" style="214"/>
    <col min="221" max="16361" width="9" style="158"/>
    <col min="16362" max="16377" width="9" style="2"/>
    <col min="16378" max="16384" width="9" style="133"/>
  </cols>
  <sheetData>
    <row r="1" spans="1:15">
      <c r="A1" s="157" t="s">
        <v>32</v>
      </c>
    </row>
    <row r="2" s="210" customFormat="1" ht="34.5" customHeight="1" spans="1:15">
      <c r="A2" s="217" t="s">
        <v>33</v>
      </c>
      <c r="B2" s="217"/>
      <c r="C2" s="217"/>
      <c r="D2" s="217"/>
      <c r="E2" s="217"/>
      <c r="F2" s="217"/>
      <c r="G2" s="217"/>
      <c r="H2" s="217"/>
      <c r="I2" s="217"/>
      <c r="J2" s="217"/>
      <c r="K2" s="218"/>
      <c r="L2" s="218"/>
      <c r="M2" s="217"/>
    </row>
    <row r="3" s="211" customFormat="1" ht="19.5" customHeight="1" spans="1:15">
      <c r="A3" s="215"/>
      <c r="C3" s="219"/>
      <c r="D3" s="220"/>
      <c r="E3" s="220"/>
      <c r="F3" s="220"/>
      <c r="G3" s="219"/>
      <c r="H3" s="220"/>
      <c r="I3" s="220"/>
      <c r="J3" s="220"/>
      <c r="K3" s="221"/>
      <c r="L3" s="221"/>
      <c r="M3" s="163" t="s">
        <v>2</v>
      </c>
    </row>
    <row r="4" s="212" customFormat="1" ht="23" customHeight="1" spans="1:15">
      <c r="A4" s="167" t="s">
        <v>34</v>
      </c>
      <c r="B4" s="167" t="s">
        <v>35</v>
      </c>
      <c r="C4" s="222" t="s">
        <v>36</v>
      </c>
      <c r="D4" s="222"/>
      <c r="E4" s="222"/>
      <c r="F4" s="222"/>
      <c r="G4" s="222" t="s">
        <v>8</v>
      </c>
      <c r="H4" s="222"/>
      <c r="I4" s="222"/>
      <c r="J4" s="222"/>
      <c r="K4" s="223" t="s">
        <v>37</v>
      </c>
      <c r="L4" s="223" t="s">
        <v>38</v>
      </c>
      <c r="M4" s="167" t="s">
        <v>39</v>
      </c>
    </row>
    <row r="5" s="212" customFormat="1" ht="23" customHeight="1" spans="1:15">
      <c r="A5" s="167"/>
      <c r="B5" s="167"/>
      <c r="C5" s="222" t="s">
        <v>40</v>
      </c>
      <c r="D5" s="222" t="s">
        <v>41</v>
      </c>
      <c r="E5" s="222" t="s">
        <v>42</v>
      </c>
      <c r="F5" s="222" t="s">
        <v>43</v>
      </c>
      <c r="G5" s="222" t="s">
        <v>40</v>
      </c>
      <c r="H5" s="222" t="s">
        <v>41</v>
      </c>
      <c r="I5" s="222" t="s">
        <v>42</v>
      </c>
      <c r="J5" s="222" t="s">
        <v>43</v>
      </c>
      <c r="K5" s="223"/>
      <c r="L5" s="223"/>
      <c r="M5" s="167"/>
    </row>
    <row r="6" s="213" customFormat="1" ht="30" customHeight="1" spans="1:15">
      <c r="A6" s="169" t="s">
        <v>44</v>
      </c>
      <c r="B6" s="222">
        <f t="shared" ref="B6:J6" si="0">SUM(B7:B20)</f>
        <v>65370</v>
      </c>
      <c r="C6" s="222">
        <f t="shared" si="0"/>
        <v>91727.2857142857</v>
      </c>
      <c r="D6" s="222">
        <f t="shared" si="0"/>
        <v>27859</v>
      </c>
      <c r="E6" s="222">
        <f t="shared" si="0"/>
        <v>7498.28571428571</v>
      </c>
      <c r="F6" s="222">
        <f t="shared" si="0"/>
        <v>56370</v>
      </c>
      <c r="G6" s="222">
        <f t="shared" si="0"/>
        <v>103320</v>
      </c>
      <c r="H6" s="222">
        <f t="shared" si="0"/>
        <v>31040</v>
      </c>
      <c r="I6" s="222">
        <f t="shared" si="0"/>
        <v>7990.5</v>
      </c>
      <c r="J6" s="222">
        <f t="shared" si="0"/>
        <v>64289.5</v>
      </c>
      <c r="K6" s="170">
        <f t="shared" ref="K6:K29" si="1">(G6-C6)/C6</f>
        <v>0.126382397510633</v>
      </c>
      <c r="L6" s="170">
        <f>(J6-F6)/F6</f>
        <v>0.140491396132695</v>
      </c>
      <c r="M6" s="224"/>
      <c r="O6" s="212"/>
    </row>
    <row r="7" s="213" customFormat="1" ht="30" customHeight="1" spans="1:15">
      <c r="A7" s="191" t="s">
        <v>45</v>
      </c>
      <c r="B7" s="225">
        <v>12075</v>
      </c>
      <c r="C7" s="225">
        <f t="shared" ref="C7:C20" si="2">D7+E7+F7</f>
        <v>36917</v>
      </c>
      <c r="D7" s="225">
        <v>18458</v>
      </c>
      <c r="E7" s="225">
        <v>4912</v>
      </c>
      <c r="F7" s="225">
        <v>13547</v>
      </c>
      <c r="G7" s="225">
        <f t="shared" ref="G7:G20" si="3">H7+I7+J7</f>
        <v>41000</v>
      </c>
      <c r="H7" s="225">
        <f>J7/0.375*0.5</f>
        <v>20500</v>
      </c>
      <c r="I7" s="225">
        <f>J7/0.375*0.125</f>
        <v>5125</v>
      </c>
      <c r="J7" s="225">
        <v>15375</v>
      </c>
      <c r="K7" s="174">
        <f t="shared" si="1"/>
        <v>0.110599452826611</v>
      </c>
      <c r="L7" s="174">
        <f>(J7-F7)/F7</f>
        <v>0.134937624566325</v>
      </c>
      <c r="M7" s="224"/>
    </row>
    <row r="8" s="213" customFormat="1" ht="30" customHeight="1" spans="1:15">
      <c r="A8" s="191" t="s">
        <v>46</v>
      </c>
      <c r="B8" s="225">
        <v>2856</v>
      </c>
      <c r="C8" s="225">
        <f t="shared" si="2"/>
        <v>9864</v>
      </c>
      <c r="D8" s="225">
        <v>5918</v>
      </c>
      <c r="E8" s="225">
        <v>1184</v>
      </c>
      <c r="F8" s="225">
        <v>2762</v>
      </c>
      <c r="G8" s="225">
        <f t="shared" si="3"/>
        <v>11500</v>
      </c>
      <c r="H8" s="225">
        <f>J8/0.28*0.6</f>
        <v>6900</v>
      </c>
      <c r="I8" s="225">
        <f>J8/0.28*0.12</f>
        <v>1380</v>
      </c>
      <c r="J8" s="225">
        <v>3220</v>
      </c>
      <c r="K8" s="174">
        <f t="shared" si="1"/>
        <v>0.165855636658556</v>
      </c>
      <c r="L8" s="174">
        <f>(J8-F8)/F8</f>
        <v>0.165821868211441</v>
      </c>
      <c r="M8" s="226"/>
    </row>
    <row r="9" s="213" customFormat="1" ht="30" customHeight="1" spans="1:15">
      <c r="A9" s="191" t="s">
        <v>47</v>
      </c>
      <c r="B9" s="225">
        <v>1078</v>
      </c>
      <c r="C9" s="225">
        <f t="shared" si="2"/>
        <v>3297</v>
      </c>
      <c r="D9" s="225">
        <v>1979</v>
      </c>
      <c r="E9" s="225">
        <v>395</v>
      </c>
      <c r="F9" s="225">
        <v>923</v>
      </c>
      <c r="G9" s="225">
        <f t="shared" si="3"/>
        <v>3400</v>
      </c>
      <c r="H9" s="225">
        <f>J9/0.28*0.6</f>
        <v>2040</v>
      </c>
      <c r="I9" s="225">
        <f>J9/0.28*0.12</f>
        <v>408</v>
      </c>
      <c r="J9" s="225">
        <v>952</v>
      </c>
      <c r="K9" s="174">
        <f t="shared" si="1"/>
        <v>0.0312405216863814</v>
      </c>
      <c r="L9" s="174">
        <f>(J9-F9)/F9</f>
        <v>0.0314192849404117</v>
      </c>
      <c r="M9" s="226"/>
    </row>
    <row r="10" s="213" customFormat="1" ht="30" customHeight="1" spans="1:15">
      <c r="A10" s="191" t="s">
        <v>48</v>
      </c>
      <c r="B10" s="225">
        <v>0</v>
      </c>
      <c r="C10" s="225">
        <f t="shared" si="2"/>
        <v>1504</v>
      </c>
      <c r="D10" s="225">
        <v>1504</v>
      </c>
      <c r="E10" s="225">
        <v>0</v>
      </c>
      <c r="F10" s="225">
        <v>0</v>
      </c>
      <c r="G10" s="225">
        <f t="shared" si="3"/>
        <v>1600</v>
      </c>
      <c r="H10" s="225">
        <v>1600</v>
      </c>
      <c r="I10" s="225">
        <v>0</v>
      </c>
      <c r="J10" s="225"/>
      <c r="K10" s="174">
        <f t="shared" si="1"/>
        <v>0.0638297872340425</v>
      </c>
      <c r="L10" s="174"/>
      <c r="M10" s="224"/>
    </row>
    <row r="11" s="213" customFormat="1" ht="30" customHeight="1" spans="1:15">
      <c r="A11" s="191" t="s">
        <v>49</v>
      </c>
      <c r="B11" s="225">
        <v>637</v>
      </c>
      <c r="C11" s="225">
        <f t="shared" si="2"/>
        <v>580</v>
      </c>
      <c r="D11" s="225"/>
      <c r="E11" s="225">
        <f>F11/0.75*0.25</f>
        <v>145</v>
      </c>
      <c r="F11" s="225">
        <v>435</v>
      </c>
      <c r="G11" s="225">
        <f t="shared" si="3"/>
        <v>350</v>
      </c>
      <c r="H11" s="225"/>
      <c r="I11" s="225">
        <f>J11/0.75*0.25</f>
        <v>87.5</v>
      </c>
      <c r="J11" s="225">
        <v>262.5</v>
      </c>
      <c r="K11" s="174">
        <f t="shared" si="1"/>
        <v>-0.396551724137931</v>
      </c>
      <c r="L11" s="174">
        <f t="shared" ref="L11:L29" si="4">(J11-F11)/F11</f>
        <v>-0.396551724137931</v>
      </c>
      <c r="M11" s="227"/>
    </row>
    <row r="12" s="213" customFormat="1" ht="30" customHeight="1" spans="1:15">
      <c r="A12" s="191" t="s">
        <v>50</v>
      </c>
      <c r="B12" s="225">
        <v>2100</v>
      </c>
      <c r="C12" s="225">
        <f t="shared" si="2"/>
        <v>2130</v>
      </c>
      <c r="D12" s="225"/>
      <c r="E12" s="225"/>
      <c r="F12" s="225">
        <v>2130</v>
      </c>
      <c r="G12" s="225">
        <f t="shared" si="3"/>
        <v>2400</v>
      </c>
      <c r="H12" s="225"/>
      <c r="I12" s="225"/>
      <c r="J12" s="225">
        <v>2400</v>
      </c>
      <c r="K12" s="174">
        <f t="shared" si="1"/>
        <v>0.126760563380282</v>
      </c>
      <c r="L12" s="174">
        <f t="shared" si="4"/>
        <v>0.126760563380282</v>
      </c>
      <c r="M12" s="226"/>
    </row>
    <row r="13" s="213" customFormat="1" ht="30" customHeight="1" spans="1:15">
      <c r="A13" s="191" t="s">
        <v>51</v>
      </c>
      <c r="B13" s="225">
        <v>2960</v>
      </c>
      <c r="C13" s="225">
        <f t="shared" si="2"/>
        <v>7344</v>
      </c>
      <c r="D13" s="225"/>
      <c r="E13" s="225"/>
      <c r="F13" s="225">
        <v>7344</v>
      </c>
      <c r="G13" s="225">
        <f t="shared" si="3"/>
        <v>5500</v>
      </c>
      <c r="H13" s="225"/>
      <c r="I13" s="225"/>
      <c r="J13" s="225">
        <v>5500</v>
      </c>
      <c r="K13" s="174">
        <f t="shared" si="1"/>
        <v>-0.251089324618736</v>
      </c>
      <c r="L13" s="174">
        <f t="shared" si="4"/>
        <v>-0.251089324618736</v>
      </c>
      <c r="M13" s="227"/>
    </row>
    <row r="14" s="213" customFormat="1" ht="30" customHeight="1" spans="1:15">
      <c r="A14" s="191" t="s">
        <v>52</v>
      </c>
      <c r="B14" s="225">
        <v>2000</v>
      </c>
      <c r="C14" s="225">
        <f t="shared" si="2"/>
        <v>507</v>
      </c>
      <c r="D14" s="225"/>
      <c r="E14" s="225"/>
      <c r="F14" s="225">
        <v>507</v>
      </c>
      <c r="G14" s="225">
        <f t="shared" si="3"/>
        <v>520</v>
      </c>
      <c r="H14" s="225"/>
      <c r="I14" s="225"/>
      <c r="J14" s="225">
        <v>520</v>
      </c>
      <c r="K14" s="174">
        <f t="shared" si="1"/>
        <v>0.0256410256410256</v>
      </c>
      <c r="L14" s="174">
        <f t="shared" si="4"/>
        <v>0.0256410256410256</v>
      </c>
      <c r="M14" s="226"/>
    </row>
    <row r="15" s="213" customFormat="1" ht="30" customHeight="1" spans="1:15">
      <c r="A15" s="191" t="s">
        <v>53</v>
      </c>
      <c r="B15" s="225">
        <v>1974</v>
      </c>
      <c r="C15" s="225">
        <f t="shared" si="2"/>
        <v>2791.42857142857</v>
      </c>
      <c r="D15" s="225"/>
      <c r="E15" s="225">
        <f>F15/0.7*0.3</f>
        <v>837.428571428571</v>
      </c>
      <c r="F15" s="225">
        <v>1954</v>
      </c>
      <c r="G15" s="225">
        <f t="shared" si="3"/>
        <v>3200</v>
      </c>
      <c r="H15" s="225"/>
      <c r="I15" s="225">
        <f>J15/0.7*0.3</f>
        <v>960</v>
      </c>
      <c r="J15" s="225">
        <v>2240</v>
      </c>
      <c r="K15" s="174">
        <f t="shared" si="1"/>
        <v>0.146366427840327</v>
      </c>
      <c r="L15" s="174">
        <f t="shared" si="4"/>
        <v>0.146366427840328</v>
      </c>
      <c r="M15" s="227"/>
    </row>
    <row r="16" s="213" customFormat="1" ht="30" customHeight="1" spans="1:15">
      <c r="A16" s="191" t="s">
        <v>54</v>
      </c>
      <c r="B16" s="225">
        <v>15500</v>
      </c>
      <c r="C16" s="225">
        <f t="shared" si="2"/>
        <v>16551</v>
      </c>
      <c r="D16" s="225"/>
      <c r="E16" s="225"/>
      <c r="F16" s="225">
        <v>16551</v>
      </c>
      <c r="G16" s="225">
        <f t="shared" si="3"/>
        <v>22000</v>
      </c>
      <c r="H16" s="225"/>
      <c r="I16" s="225"/>
      <c r="J16" s="225">
        <v>22000</v>
      </c>
      <c r="K16" s="174">
        <f t="shared" si="1"/>
        <v>0.329224820252553</v>
      </c>
      <c r="L16" s="174">
        <f t="shared" si="4"/>
        <v>0.329224820252553</v>
      </c>
      <c r="M16" s="227"/>
    </row>
    <row r="17" s="213" customFormat="1" ht="30" customHeight="1" spans="1:17">
      <c r="A17" s="191" t="s">
        <v>55</v>
      </c>
      <c r="B17" s="225">
        <v>3200</v>
      </c>
      <c r="C17" s="225">
        <f t="shared" si="2"/>
        <v>2561</v>
      </c>
      <c r="D17" s="225"/>
      <c r="E17" s="225"/>
      <c r="F17" s="225">
        <v>2561</v>
      </c>
      <c r="G17" s="225">
        <f t="shared" si="3"/>
        <v>2750</v>
      </c>
      <c r="H17" s="225"/>
      <c r="I17" s="225"/>
      <c r="J17" s="225">
        <v>2750</v>
      </c>
      <c r="K17" s="174">
        <f t="shared" si="1"/>
        <v>0.073799297149551</v>
      </c>
      <c r="L17" s="174">
        <f t="shared" si="4"/>
        <v>0.073799297149551</v>
      </c>
      <c r="M17" s="226"/>
    </row>
    <row r="18" s="213" customFormat="1" ht="30" customHeight="1" spans="1:17">
      <c r="A18" s="191" t="s">
        <v>56</v>
      </c>
      <c r="B18" s="225">
        <v>12500</v>
      </c>
      <c r="C18" s="225">
        <f t="shared" si="2"/>
        <v>2765</v>
      </c>
      <c r="D18" s="225"/>
      <c r="E18" s="225"/>
      <c r="F18" s="225">
        <v>2765</v>
      </c>
      <c r="G18" s="225">
        <f t="shared" si="3"/>
        <v>3000</v>
      </c>
      <c r="H18" s="225"/>
      <c r="I18" s="225"/>
      <c r="J18" s="228">
        <v>3000</v>
      </c>
      <c r="K18" s="174">
        <f t="shared" si="1"/>
        <v>0.0849909584086799</v>
      </c>
      <c r="L18" s="174">
        <f t="shared" si="4"/>
        <v>0.0849909584086799</v>
      </c>
      <c r="M18" s="226"/>
    </row>
    <row r="19" s="213" customFormat="1" ht="30" customHeight="1" spans="1:17">
      <c r="A19" s="191" t="s">
        <v>57</v>
      </c>
      <c r="B19" s="225">
        <v>8400</v>
      </c>
      <c r="C19" s="225">
        <f t="shared" si="2"/>
        <v>4833</v>
      </c>
      <c r="D19" s="225"/>
      <c r="E19" s="225"/>
      <c r="F19" s="225">
        <v>4833</v>
      </c>
      <c r="G19" s="225">
        <f t="shared" si="3"/>
        <v>6000</v>
      </c>
      <c r="H19" s="225"/>
      <c r="I19" s="225"/>
      <c r="J19" s="225">
        <v>6000</v>
      </c>
      <c r="K19" s="174">
        <f t="shared" si="1"/>
        <v>0.241464928615767</v>
      </c>
      <c r="L19" s="174">
        <f t="shared" si="4"/>
        <v>0.241464928615767</v>
      </c>
      <c r="M19" s="226"/>
      <c r="N19" s="214"/>
    </row>
    <row r="20" s="213" customFormat="1" ht="30" customHeight="1" spans="1:17">
      <c r="A20" s="191" t="s">
        <v>58</v>
      </c>
      <c r="B20" s="225">
        <v>90</v>
      </c>
      <c r="C20" s="225">
        <f t="shared" si="2"/>
        <v>82.8571428571429</v>
      </c>
      <c r="D20" s="225"/>
      <c r="E20" s="225">
        <f>F20/0.7*0.3</f>
        <v>24.8571428571429</v>
      </c>
      <c r="F20" s="225">
        <v>58</v>
      </c>
      <c r="G20" s="225">
        <f t="shared" si="3"/>
        <v>100</v>
      </c>
      <c r="H20" s="225"/>
      <c r="I20" s="225">
        <f>J20/0.7*0.3</f>
        <v>30</v>
      </c>
      <c r="J20" s="225">
        <v>70</v>
      </c>
      <c r="K20" s="174">
        <f t="shared" si="1"/>
        <v>0.206896551724138</v>
      </c>
      <c r="L20" s="174">
        <f t="shared" si="4"/>
        <v>0.206896551724138</v>
      </c>
      <c r="M20" s="226"/>
      <c r="N20" s="214"/>
    </row>
    <row r="21" s="214" customFormat="1" ht="30" customHeight="1" spans="1:17">
      <c r="A21" s="169" t="s">
        <v>59</v>
      </c>
      <c r="B21" s="222">
        <f t="shared" ref="B21:J21" si="5">SUM(B22:B28)</f>
        <v>43580</v>
      </c>
      <c r="C21" s="222">
        <f t="shared" si="5"/>
        <v>49194</v>
      </c>
      <c r="D21" s="222">
        <f t="shared" si="5"/>
        <v>0</v>
      </c>
      <c r="E21" s="222">
        <f t="shared" si="5"/>
        <v>0</v>
      </c>
      <c r="F21" s="222">
        <f t="shared" si="5"/>
        <v>49194</v>
      </c>
      <c r="G21" s="222">
        <f t="shared" si="5"/>
        <v>42860</v>
      </c>
      <c r="H21" s="222">
        <f t="shared" si="5"/>
        <v>0</v>
      </c>
      <c r="I21" s="222">
        <f t="shared" si="5"/>
        <v>0</v>
      </c>
      <c r="J21" s="222">
        <f t="shared" si="5"/>
        <v>42860</v>
      </c>
      <c r="K21" s="170">
        <f t="shared" si="1"/>
        <v>-0.12875553929341</v>
      </c>
      <c r="L21" s="170">
        <f t="shared" si="4"/>
        <v>-0.12875553929341</v>
      </c>
      <c r="M21" s="224"/>
      <c r="N21" s="213"/>
      <c r="O21" s="213"/>
      <c r="P21" s="213"/>
      <c r="Q21" s="213"/>
    </row>
    <row r="22" s="214" customFormat="1" ht="30" customHeight="1" spans="1:17">
      <c r="A22" s="191" t="s">
        <v>60</v>
      </c>
      <c r="B22" s="225">
        <v>3342</v>
      </c>
      <c r="C22" s="225">
        <f t="shared" ref="C22:C28" si="6">D22+E22+F22</f>
        <v>2777</v>
      </c>
      <c r="D22" s="225"/>
      <c r="E22" s="225"/>
      <c r="F22" s="225">
        <v>2777</v>
      </c>
      <c r="G22" s="225">
        <f t="shared" ref="G22:G28" si="7">H22+I22+J22</f>
        <v>2400</v>
      </c>
      <c r="H22" s="225"/>
      <c r="I22" s="225"/>
      <c r="J22" s="229">
        <v>2400</v>
      </c>
      <c r="K22" s="174">
        <f t="shared" si="1"/>
        <v>-0.135758012243428</v>
      </c>
      <c r="L22" s="174">
        <f t="shared" si="4"/>
        <v>-0.135758012243428</v>
      </c>
      <c r="M22" s="227"/>
      <c r="N22" s="213"/>
      <c r="O22" s="213"/>
      <c r="P22" s="213"/>
      <c r="Q22" s="213"/>
    </row>
    <row r="23" s="213" customFormat="1" ht="30" customHeight="1" spans="1:17">
      <c r="A23" s="191" t="s">
        <v>61</v>
      </c>
      <c r="B23" s="225">
        <v>1830</v>
      </c>
      <c r="C23" s="225">
        <f t="shared" si="6"/>
        <v>3387</v>
      </c>
      <c r="D23" s="225"/>
      <c r="E23" s="225"/>
      <c r="F23" s="225">
        <v>3387</v>
      </c>
      <c r="G23" s="225">
        <f t="shared" si="7"/>
        <v>2307</v>
      </c>
      <c r="H23" s="225"/>
      <c r="I23" s="225"/>
      <c r="J23" s="229">
        <v>2307</v>
      </c>
      <c r="K23" s="174">
        <f t="shared" si="1"/>
        <v>-0.318866253321523</v>
      </c>
      <c r="L23" s="174">
        <f t="shared" si="4"/>
        <v>-0.318866253321523</v>
      </c>
      <c r="M23" s="227"/>
      <c r="P23" s="214"/>
    </row>
    <row r="24" s="213" customFormat="1" ht="30" customHeight="1" spans="1:17">
      <c r="A24" s="191" t="s">
        <v>62</v>
      </c>
      <c r="B24" s="225">
        <v>9695</v>
      </c>
      <c r="C24" s="225">
        <f t="shared" si="6"/>
        <v>8775</v>
      </c>
      <c r="D24" s="225"/>
      <c r="E24" s="225"/>
      <c r="F24" s="225">
        <v>8775</v>
      </c>
      <c r="G24" s="225">
        <f t="shared" si="7"/>
        <v>9150</v>
      </c>
      <c r="H24" s="225"/>
      <c r="I24" s="225"/>
      <c r="J24" s="229">
        <v>9150</v>
      </c>
      <c r="K24" s="174">
        <f t="shared" si="1"/>
        <v>0.0427350427350427</v>
      </c>
      <c r="L24" s="174">
        <f t="shared" si="4"/>
        <v>0.0427350427350427</v>
      </c>
      <c r="M24" s="227"/>
      <c r="P24" s="214"/>
    </row>
    <row r="25" s="213" customFormat="1" ht="30" customHeight="1" spans="1:17">
      <c r="A25" s="191" t="s">
        <v>63</v>
      </c>
      <c r="B25" s="225">
        <v>27133</v>
      </c>
      <c r="C25" s="225">
        <f t="shared" si="6"/>
        <v>32223</v>
      </c>
      <c r="D25" s="225"/>
      <c r="E25" s="225"/>
      <c r="F25" s="225">
        <v>32223</v>
      </c>
      <c r="G25" s="225">
        <f t="shared" si="7"/>
        <v>27113</v>
      </c>
      <c r="H25" s="225"/>
      <c r="I25" s="225"/>
      <c r="J25" s="229">
        <v>27113</v>
      </c>
      <c r="K25" s="174">
        <f t="shared" si="1"/>
        <v>-0.158582379046023</v>
      </c>
      <c r="L25" s="174">
        <f t="shared" si="4"/>
        <v>-0.158582379046023</v>
      </c>
      <c r="M25" s="227"/>
      <c r="O25" s="214"/>
    </row>
    <row r="26" s="213" customFormat="1" ht="30" customHeight="1" spans="1:17">
      <c r="A26" s="191" t="s">
        <v>64</v>
      </c>
      <c r="B26" s="225"/>
      <c r="C26" s="225">
        <f t="shared" si="6"/>
        <v>5</v>
      </c>
      <c r="D26" s="225"/>
      <c r="E26" s="225"/>
      <c r="F26" s="225">
        <v>5</v>
      </c>
      <c r="G26" s="225">
        <f t="shared" si="7"/>
        <v>0</v>
      </c>
      <c r="H26" s="225"/>
      <c r="I26" s="225"/>
      <c r="J26" s="225"/>
      <c r="K26" s="174">
        <f t="shared" si="1"/>
        <v>-1</v>
      </c>
      <c r="L26" s="174">
        <f t="shared" si="4"/>
        <v>-1</v>
      </c>
      <c r="M26" s="230"/>
      <c r="O26" s="214"/>
    </row>
    <row r="27" s="213" customFormat="1" ht="30" customHeight="1" spans="1:17">
      <c r="A27" s="191" t="s">
        <v>65</v>
      </c>
      <c r="B27" s="225">
        <v>430</v>
      </c>
      <c r="C27" s="225">
        <f t="shared" si="6"/>
        <v>399</v>
      </c>
      <c r="D27" s="225"/>
      <c r="E27" s="225"/>
      <c r="F27" s="225">
        <v>399</v>
      </c>
      <c r="G27" s="225">
        <f t="shared" si="7"/>
        <v>650</v>
      </c>
      <c r="H27" s="225"/>
      <c r="I27" s="225"/>
      <c r="J27" s="225">
        <v>650</v>
      </c>
      <c r="K27" s="174">
        <f t="shared" si="1"/>
        <v>0.629072681704261</v>
      </c>
      <c r="L27" s="174">
        <f t="shared" si="4"/>
        <v>0.629072681704261</v>
      </c>
      <c r="M27" s="227"/>
    </row>
    <row r="28" s="213" customFormat="1" ht="30" customHeight="1" spans="1:17">
      <c r="A28" s="191" t="s">
        <v>66</v>
      </c>
      <c r="B28" s="225">
        <v>1150</v>
      </c>
      <c r="C28" s="225">
        <f t="shared" si="6"/>
        <v>1628</v>
      </c>
      <c r="D28" s="225"/>
      <c r="E28" s="225"/>
      <c r="F28" s="225">
        <v>1628</v>
      </c>
      <c r="G28" s="225">
        <f t="shared" si="7"/>
        <v>1240</v>
      </c>
      <c r="H28" s="225"/>
      <c r="I28" s="225"/>
      <c r="J28" s="225">
        <v>1240</v>
      </c>
      <c r="K28" s="174">
        <f t="shared" si="1"/>
        <v>-0.238329238329238</v>
      </c>
      <c r="L28" s="174">
        <f t="shared" si="4"/>
        <v>-0.238329238329238</v>
      </c>
      <c r="M28" s="227"/>
    </row>
    <row r="29" s="213" customFormat="1" ht="30" customHeight="1" spans="1:17">
      <c r="A29" s="167" t="s">
        <v>67</v>
      </c>
      <c r="B29" s="222">
        <f t="shared" ref="B29:J29" si="8">B6+B21</f>
        <v>108950</v>
      </c>
      <c r="C29" s="222">
        <f t="shared" si="8"/>
        <v>140921.285714286</v>
      </c>
      <c r="D29" s="222">
        <f t="shared" si="8"/>
        <v>27859</v>
      </c>
      <c r="E29" s="222">
        <f t="shared" si="8"/>
        <v>7498.28571428571</v>
      </c>
      <c r="F29" s="222">
        <f t="shared" si="8"/>
        <v>105564</v>
      </c>
      <c r="G29" s="222">
        <f t="shared" si="8"/>
        <v>146180</v>
      </c>
      <c r="H29" s="222">
        <f t="shared" si="8"/>
        <v>31040</v>
      </c>
      <c r="I29" s="222">
        <f t="shared" si="8"/>
        <v>7990.5</v>
      </c>
      <c r="J29" s="222">
        <f t="shared" si="8"/>
        <v>107149.5</v>
      </c>
      <c r="K29" s="170">
        <f t="shared" si="1"/>
        <v>0.0373166783077485</v>
      </c>
      <c r="L29" s="170">
        <f t="shared" si="4"/>
        <v>0.0150193247698079</v>
      </c>
      <c r="M29" s="230"/>
    </row>
    <row r="30" s="213" customFormat="1" ht="29.1" customHeight="1" spans="1:17">
      <c r="A30" s="215"/>
      <c r="B30" s="215"/>
      <c r="C30" s="215"/>
      <c r="D30" s="215"/>
      <c r="E30" s="215"/>
      <c r="F30" s="215"/>
      <c r="G30" s="215"/>
      <c r="H30" s="215"/>
      <c r="I30" s="215"/>
      <c r="J30" s="215"/>
      <c r="K30" s="231"/>
      <c r="L30" s="231"/>
      <c r="M30" s="215"/>
    </row>
    <row r="31" s="213" customFormat="1" ht="18" customHeight="1" spans="1:17">
      <c r="K31" s="232"/>
      <c r="L31" s="232"/>
    </row>
    <row r="32" s="213" customFormat="1" ht="18" customHeight="1" spans="1:17">
      <c r="K32" s="232"/>
      <c r="L32" s="232"/>
    </row>
    <row r="33" s="213" customFormat="1" ht="18" customHeight="1" spans="1:16">
      <c r="K33" s="232"/>
      <c r="L33" s="232"/>
    </row>
    <row r="34" s="213" customFormat="1" ht="18" customHeight="1" spans="1:16">
      <c r="A34" s="233"/>
      <c r="K34" s="232"/>
      <c r="L34" s="232"/>
    </row>
    <row r="35" s="213" customFormat="1" ht="18" customHeight="1" spans="1:16">
      <c r="A35" s="234"/>
      <c r="K35" s="232"/>
      <c r="L35" s="232"/>
    </row>
    <row r="36" s="213" customFormat="1" ht="18" customHeight="1" spans="1:16">
      <c r="A36" s="234"/>
      <c r="K36" s="232"/>
      <c r="L36" s="232"/>
      <c r="N36" s="211"/>
    </row>
    <row r="37" s="213" customFormat="1" ht="18" customHeight="1" spans="1:16">
      <c r="A37" s="234"/>
      <c r="K37" s="232"/>
      <c r="L37" s="232"/>
    </row>
    <row r="38" s="211" customFormat="1" spans="1:16">
      <c r="A38" s="234"/>
      <c r="B38" s="213"/>
      <c r="C38" s="213"/>
      <c r="D38" s="213"/>
      <c r="E38" s="213"/>
      <c r="F38" s="213"/>
      <c r="G38" s="213"/>
      <c r="H38" s="213"/>
      <c r="I38" s="213"/>
      <c r="J38" s="213"/>
      <c r="K38" s="232"/>
      <c r="L38" s="232"/>
      <c r="M38" s="213"/>
      <c r="N38" s="213"/>
      <c r="O38" s="213"/>
      <c r="P38" s="213"/>
    </row>
    <row r="39" s="213" customFormat="1" spans="1:16">
      <c r="A39" s="234"/>
      <c r="K39" s="232"/>
      <c r="L39" s="232"/>
    </row>
    <row r="40" s="213" customFormat="1" spans="1:16">
      <c r="A40" s="234"/>
      <c r="K40" s="232"/>
      <c r="L40" s="232"/>
      <c r="P40" s="211"/>
    </row>
    <row r="41" s="213" customFormat="1" spans="1:16">
      <c r="A41" s="234"/>
      <c r="K41" s="232"/>
      <c r="L41" s="232"/>
    </row>
    <row r="42" s="213" customFormat="1" spans="1:16">
      <c r="A42" s="234"/>
      <c r="K42" s="232"/>
      <c r="L42" s="232"/>
      <c r="O42" s="211"/>
    </row>
    <row r="43" s="213" customFormat="1" spans="1:16">
      <c r="A43" s="215"/>
      <c r="B43" s="214"/>
      <c r="C43" s="214"/>
      <c r="D43" s="214"/>
      <c r="E43" s="214"/>
      <c r="F43" s="214"/>
      <c r="G43" s="214"/>
      <c r="H43" s="214"/>
      <c r="I43" s="214"/>
      <c r="J43" s="214"/>
      <c r="K43" s="216"/>
      <c r="L43" s="216"/>
      <c r="M43" s="214"/>
    </row>
    <row r="44" s="213" customFormat="1" spans="1:16">
      <c r="A44" s="215"/>
      <c r="B44" s="214"/>
      <c r="C44" s="214"/>
      <c r="D44" s="214"/>
      <c r="E44" s="214"/>
      <c r="F44" s="214"/>
      <c r="G44" s="214"/>
      <c r="H44" s="214"/>
      <c r="I44" s="214"/>
      <c r="J44" s="214"/>
      <c r="K44" s="216"/>
      <c r="L44" s="216"/>
      <c r="M44" s="214"/>
    </row>
    <row r="45" s="213" customFormat="1" spans="1:16">
      <c r="A45" s="215"/>
      <c r="B45" s="214"/>
      <c r="C45" s="214"/>
      <c r="D45" s="214"/>
      <c r="E45" s="214"/>
      <c r="F45" s="214"/>
      <c r="G45" s="214"/>
      <c r="H45" s="214"/>
      <c r="I45" s="214"/>
      <c r="J45" s="214"/>
      <c r="K45" s="216"/>
      <c r="L45" s="216"/>
      <c r="M45" s="214"/>
    </row>
    <row r="46" s="213" customFormat="1" spans="1:16">
      <c r="A46" s="215"/>
      <c r="B46" s="214"/>
      <c r="C46" s="214"/>
      <c r="D46" s="214"/>
      <c r="E46" s="214"/>
      <c r="F46" s="214"/>
      <c r="G46" s="214"/>
      <c r="H46" s="214"/>
      <c r="I46" s="214"/>
      <c r="J46" s="214"/>
      <c r="K46" s="216"/>
      <c r="L46" s="216"/>
      <c r="M46" s="214"/>
      <c r="N46" s="214"/>
    </row>
    <row r="47" s="213" customFormat="1" spans="1:16">
      <c r="A47" s="215"/>
      <c r="B47" s="214"/>
      <c r="C47" s="214"/>
      <c r="D47" s="214"/>
      <c r="E47" s="214"/>
      <c r="F47" s="214"/>
      <c r="G47" s="214"/>
      <c r="H47" s="214"/>
      <c r="I47" s="214"/>
      <c r="J47" s="214"/>
      <c r="K47" s="216"/>
      <c r="L47" s="216"/>
      <c r="M47" s="214"/>
      <c r="N47" s="214"/>
    </row>
    <row r="48" spans="1:16">
      <c r="O48" s="213"/>
      <c r="P48" s="213"/>
    </row>
    <row r="49" spans="15:16">
      <c r="O49" s="213"/>
      <c r="P49" s="213"/>
    </row>
    <row r="50" spans="15:16">
      <c r="O50" s="213"/>
    </row>
    <row r="51" spans="15:16">
      <c r="O51" s="213"/>
    </row>
  </sheetData>
  <mergeCells count="8">
    <mergeCell ref="A2:M2"/>
    <mergeCell ref="C4:F4"/>
    <mergeCell ref="G4:J4"/>
    <mergeCell ref="A4:A5"/>
    <mergeCell ref="B4:B5"/>
    <mergeCell ref="K4:K5"/>
    <mergeCell ref="L4:L5"/>
    <mergeCell ref="M4:M5"/>
  </mergeCells>
  <printOptions horizontalCentered="1"/>
  <pageMargins left="0.503472222222222" right="0.503472222222222" top="0.393055555555556" bottom="0.432638888888889" header="0.298611111111111" footer="0.236111111111111"/>
  <pageSetup paperSize="9" firstPageNumber="19" orientation="landscape" useFirstPageNumber="1" horizontalDpi="600"/>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V27"/>
  <sheetViews>
    <sheetView zoomScaleSheetLayoutView="60" workbookViewId="0">
      <selection activeCell="D26" sqref="D26"/>
    </sheetView>
  </sheetViews>
  <sheetFormatPr defaultColWidth="8.625" defaultRowHeight="14.25"/>
  <cols>
    <col min="1" max="1" width="33.125" style="193" customWidth="1"/>
    <col min="2" max="5" width="20.75" style="193" customWidth="1"/>
    <col min="6" max="6" width="16.375" style="193" customWidth="1"/>
    <col min="7" max="16376" width="8.625" style="193"/>
  </cols>
  <sheetData>
    <row r="1" ht="15" customHeight="1" spans="1:6 16374:16376">
      <c r="A1" s="157" t="s">
        <v>68</v>
      </c>
    </row>
    <row r="2" ht="19" customHeight="1" spans="1:6 16374:16376">
      <c r="A2" s="194" t="s">
        <v>69</v>
      </c>
      <c r="B2" s="194"/>
      <c r="C2" s="194"/>
      <c r="D2" s="194"/>
      <c r="E2" s="194"/>
      <c r="F2" s="194"/>
    </row>
    <row r="3" ht="15" customHeight="1" spans="1:6 16374:16376">
      <c r="A3" s="195"/>
      <c r="B3" s="195"/>
      <c r="C3" s="195"/>
      <c r="E3" s="196"/>
      <c r="F3" s="197" t="s">
        <v>2</v>
      </c>
      <c r="XET3"/>
      <c r="XEV3"/>
    </row>
    <row r="4" ht="20" customHeight="1" spans="1:6 16374:16376">
      <c r="A4" s="198" t="s">
        <v>70</v>
      </c>
      <c r="B4" s="145" t="s">
        <v>6</v>
      </c>
      <c r="C4" s="145" t="s">
        <v>7</v>
      </c>
      <c r="D4" s="145" t="s">
        <v>8</v>
      </c>
      <c r="E4" s="167" t="s">
        <v>9</v>
      </c>
      <c r="F4" s="199" t="s">
        <v>39</v>
      </c>
    </row>
    <row r="5" ht="20" customHeight="1" spans="1:6 16374:16376">
      <c r="A5" s="200" t="s">
        <v>71</v>
      </c>
      <c r="B5" s="201">
        <v>65853</v>
      </c>
      <c r="C5" s="202">
        <v>63590</v>
      </c>
      <c r="D5" s="203">
        <v>65058</v>
      </c>
      <c r="E5" s="204">
        <f t="shared" ref="E5:E18" si="0">(D5-B5)/B5</f>
        <v>-0.0120723429456517</v>
      </c>
      <c r="F5" s="205"/>
    </row>
    <row r="6" ht="20" customHeight="1" spans="1:6 16374:16376">
      <c r="A6" s="206" t="s">
        <v>72</v>
      </c>
      <c r="B6" s="201">
        <v>577</v>
      </c>
      <c r="C6" s="202">
        <v>696</v>
      </c>
      <c r="D6" s="203">
        <v>555</v>
      </c>
      <c r="E6" s="204">
        <f t="shared" si="0"/>
        <v>-0.0381282495667244</v>
      </c>
      <c r="F6" s="205"/>
    </row>
    <row r="7" ht="20" customHeight="1" spans="1:6 16374:16376">
      <c r="A7" s="206" t="s">
        <v>73</v>
      </c>
      <c r="B7" s="201">
        <v>17983</v>
      </c>
      <c r="C7" s="202">
        <v>16222</v>
      </c>
      <c r="D7" s="203">
        <v>16463</v>
      </c>
      <c r="E7" s="204">
        <f t="shared" si="0"/>
        <v>-0.0845242729244286</v>
      </c>
      <c r="F7" s="205"/>
    </row>
    <row r="8" ht="20" customHeight="1" spans="1:6 16374:16376">
      <c r="A8" s="206" t="s">
        <v>74</v>
      </c>
      <c r="B8" s="201">
        <v>141110</v>
      </c>
      <c r="C8" s="202">
        <v>147568</v>
      </c>
      <c r="D8" s="207">
        <v>142262</v>
      </c>
      <c r="E8" s="204">
        <f t="shared" si="0"/>
        <v>0.00816384380979378</v>
      </c>
      <c r="F8" s="205"/>
    </row>
    <row r="9" ht="20" customHeight="1" spans="1:6 16374:16376">
      <c r="A9" s="206" t="s">
        <v>75</v>
      </c>
      <c r="B9" s="201">
        <v>4081</v>
      </c>
      <c r="C9" s="202">
        <v>17152</v>
      </c>
      <c r="D9" s="207">
        <v>4125</v>
      </c>
      <c r="E9" s="204">
        <f t="shared" si="0"/>
        <v>0.0107816711590297</v>
      </c>
      <c r="F9" s="205"/>
    </row>
    <row r="10" ht="20" customHeight="1" spans="1:6 16374:16376">
      <c r="A10" s="206" t="s">
        <v>76</v>
      </c>
      <c r="B10" s="201">
        <v>7527</v>
      </c>
      <c r="C10" s="202">
        <v>6922</v>
      </c>
      <c r="D10" s="207">
        <v>10900</v>
      </c>
      <c r="E10" s="204">
        <f t="shared" si="0"/>
        <v>0.448120100969842</v>
      </c>
      <c r="F10" s="205"/>
    </row>
    <row r="11" ht="20" customHeight="1" spans="1:6 16374:16376">
      <c r="A11" s="206" t="s">
        <v>77</v>
      </c>
      <c r="B11" s="201">
        <v>70935</v>
      </c>
      <c r="C11" s="202">
        <v>90149</v>
      </c>
      <c r="D11" s="207">
        <v>72534</v>
      </c>
      <c r="E11" s="204">
        <f t="shared" si="0"/>
        <v>0.0225417635863819</v>
      </c>
      <c r="F11" s="205"/>
    </row>
    <row r="12" ht="20" customHeight="1" spans="1:6 16374:16376">
      <c r="A12" s="206" t="s">
        <v>78</v>
      </c>
      <c r="B12" s="201">
        <v>33771</v>
      </c>
      <c r="C12" s="202">
        <v>33269</v>
      </c>
      <c r="D12" s="207">
        <v>34407</v>
      </c>
      <c r="E12" s="204">
        <f t="shared" si="0"/>
        <v>0.0188327263036333</v>
      </c>
      <c r="F12" s="205"/>
    </row>
    <row r="13" ht="20" customHeight="1" spans="1:6 16374:16376">
      <c r="A13" s="206" t="s">
        <v>79</v>
      </c>
      <c r="B13" s="201">
        <v>7633</v>
      </c>
      <c r="C13" s="202">
        <v>8716</v>
      </c>
      <c r="D13" s="207">
        <v>9173</v>
      </c>
      <c r="E13" s="204">
        <f t="shared" si="0"/>
        <v>0.201755535176209</v>
      </c>
      <c r="F13" s="205"/>
    </row>
    <row r="14" ht="20" customHeight="1" spans="1:6 16374:16376">
      <c r="A14" s="206" t="s">
        <v>80</v>
      </c>
      <c r="B14" s="201">
        <v>29475</v>
      </c>
      <c r="C14" s="202">
        <v>28179</v>
      </c>
      <c r="D14" s="207">
        <v>30914</v>
      </c>
      <c r="E14" s="204">
        <f t="shared" si="0"/>
        <v>0.0488210347752333</v>
      </c>
      <c r="F14" s="205"/>
    </row>
    <row r="15" ht="20" customHeight="1" spans="1:6 16374:16376">
      <c r="A15" s="206" t="s">
        <v>81</v>
      </c>
      <c r="B15" s="201">
        <v>80362</v>
      </c>
      <c r="C15" s="202">
        <v>89736</v>
      </c>
      <c r="D15" s="207">
        <v>80986</v>
      </c>
      <c r="E15" s="204">
        <f t="shared" si="0"/>
        <v>0.00776486399044324</v>
      </c>
      <c r="F15" s="205"/>
    </row>
    <row r="16" ht="20" customHeight="1" spans="1:6 16374:16376">
      <c r="A16" s="206" t="s">
        <v>82</v>
      </c>
      <c r="B16" s="201">
        <v>14085</v>
      </c>
      <c r="C16" s="202">
        <v>11516</v>
      </c>
      <c r="D16" s="207">
        <v>14000</v>
      </c>
      <c r="E16" s="204">
        <f t="shared" si="0"/>
        <v>-0.00603478878239262</v>
      </c>
      <c r="F16" s="205"/>
    </row>
    <row r="17" ht="20" customHeight="1" spans="1:6">
      <c r="A17" s="206" t="s">
        <v>83</v>
      </c>
      <c r="B17" s="201">
        <v>3375</v>
      </c>
      <c r="C17" s="202">
        <v>1265</v>
      </c>
      <c r="D17" s="207">
        <v>6714</v>
      </c>
      <c r="E17" s="204">
        <f t="shared" si="0"/>
        <v>0.989333333333333</v>
      </c>
      <c r="F17" s="205"/>
    </row>
    <row r="18" ht="20" customHeight="1" spans="1:6">
      <c r="A18" s="206" t="s">
        <v>84</v>
      </c>
      <c r="B18" s="201">
        <v>2674</v>
      </c>
      <c r="C18" s="202">
        <v>1430</v>
      </c>
      <c r="D18" s="207">
        <v>4196</v>
      </c>
      <c r="E18" s="204">
        <f t="shared" si="0"/>
        <v>0.569184741959611</v>
      </c>
      <c r="F18" s="205"/>
    </row>
    <row r="19" ht="20" customHeight="1" spans="1:6">
      <c r="A19" s="206" t="s">
        <v>85</v>
      </c>
      <c r="B19" s="201">
        <v>36</v>
      </c>
      <c r="C19" s="202">
        <v>90</v>
      </c>
      <c r="D19" s="207">
        <v>116</v>
      </c>
      <c r="E19" s="204"/>
      <c r="F19" s="205"/>
    </row>
    <row r="20" ht="20" customHeight="1" spans="1:6">
      <c r="A20" s="206" t="s">
        <v>86</v>
      </c>
      <c r="B20" s="201">
        <v>4705</v>
      </c>
      <c r="C20" s="202">
        <v>3780</v>
      </c>
      <c r="D20" s="207">
        <v>4981</v>
      </c>
      <c r="E20" s="204">
        <f>(D20-B20)/B20</f>
        <v>0.0586609989373007</v>
      </c>
      <c r="F20" s="205"/>
    </row>
    <row r="21" ht="20" customHeight="1" spans="1:6">
      <c r="A21" s="206" t="s">
        <v>87</v>
      </c>
      <c r="B21" s="201">
        <v>9928</v>
      </c>
      <c r="C21" s="202">
        <v>5644</v>
      </c>
      <c r="D21" s="207">
        <v>3976</v>
      </c>
      <c r="E21" s="204">
        <f>(D21-B21)/B21</f>
        <v>-0.599516518936342</v>
      </c>
      <c r="F21" s="205"/>
    </row>
    <row r="22" ht="20" customHeight="1" spans="1:6">
      <c r="A22" s="206" t="s">
        <v>88</v>
      </c>
      <c r="B22" s="201">
        <v>7424</v>
      </c>
      <c r="C22" s="202">
        <v>5477</v>
      </c>
      <c r="D22" s="203">
        <v>4815</v>
      </c>
      <c r="E22" s="204">
        <f>(D22-B22)/B22</f>
        <v>-0.351427801724138</v>
      </c>
      <c r="F22" s="205"/>
    </row>
    <row r="23" ht="20" customHeight="1" spans="1:6">
      <c r="A23" s="206" t="s">
        <v>89</v>
      </c>
      <c r="B23" s="201">
        <v>3867</v>
      </c>
      <c r="C23" s="202">
        <v>4767</v>
      </c>
      <c r="D23" s="203">
        <v>4057</v>
      </c>
      <c r="E23" s="204">
        <f>(D23-B23)/B23</f>
        <v>0.0491336953710887</v>
      </c>
      <c r="F23" s="205"/>
    </row>
    <row r="24" ht="20" customHeight="1" spans="1:6">
      <c r="A24" s="206" t="s">
        <v>90</v>
      </c>
      <c r="B24" s="201">
        <v>10000</v>
      </c>
      <c r="C24" s="202">
        <v>0</v>
      </c>
      <c r="D24" s="203">
        <v>8000</v>
      </c>
      <c r="E24" s="204">
        <f>(D24-B24)/B24</f>
        <v>-0.2</v>
      </c>
      <c r="F24" s="205"/>
    </row>
    <row r="25" ht="20" customHeight="1" spans="1:6">
      <c r="A25" s="206" t="s">
        <v>91</v>
      </c>
      <c r="B25" s="201"/>
      <c r="C25" s="202">
        <v>26</v>
      </c>
      <c r="D25" s="203"/>
      <c r="E25" s="204"/>
      <c r="F25" s="205"/>
    </row>
    <row r="26" ht="20" customHeight="1" spans="1:6">
      <c r="A26" s="206" t="s">
        <v>92</v>
      </c>
      <c r="B26" s="201">
        <v>8530</v>
      </c>
      <c r="C26" s="202">
        <v>7659</v>
      </c>
      <c r="D26" s="203">
        <v>7829</v>
      </c>
      <c r="E26" s="204">
        <f>(D26-B26)/B26</f>
        <v>-0.0821805392731536</v>
      </c>
      <c r="F26" s="205"/>
    </row>
    <row r="27" ht="20" customHeight="1" spans="1:6">
      <c r="A27" s="199" t="s">
        <v>93</v>
      </c>
      <c r="B27" s="208">
        <f>SUM(B5:B26)</f>
        <v>523931</v>
      </c>
      <c r="C27" s="208">
        <f>SUM(C5:C26)</f>
        <v>543853</v>
      </c>
      <c r="D27" s="208">
        <f>SUM(D5:D26)</f>
        <v>526061</v>
      </c>
      <c r="E27" s="209">
        <f>(D27-B27)/B27</f>
        <v>0.00406542082831518</v>
      </c>
      <c r="F27" s="205"/>
    </row>
  </sheetData>
  <mergeCells count="1">
    <mergeCell ref="A2:F2"/>
  </mergeCells>
  <printOptions horizontalCentered="1"/>
  <pageMargins left="0.708333333333333" right="0.708333333333333" top="0.393055555555556" bottom="0.314583333333333" header="0.314583333333333" footer="0.118055555555556"/>
  <pageSetup paperSize="9" firstPageNumber="21" orientation="landscape" useFirstPageNumber="1" horizontalDpi="600" verticalDpi="600"/>
  <headerFooter>
    <oddFooter>&amp;C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6"/>
  <sheetViews>
    <sheetView topLeftCell="A5" workbookViewId="0">
      <selection activeCell="E12" sqref="E12"/>
    </sheetView>
  </sheetViews>
  <sheetFormatPr defaultColWidth="9" defaultRowHeight="14.25"/>
  <cols>
    <col min="1" max="1" width="31.875" style="158" customWidth="1"/>
    <col min="2" max="5" width="8.5" style="158" customWidth="1"/>
    <col min="6" max="6" width="31.875" style="158" customWidth="1"/>
    <col min="7" max="10" width="8.5" style="158" customWidth="1"/>
    <col min="11" max="11" width="9" style="158" customWidth="1"/>
    <col min="12" max="16384" width="9" style="158"/>
  </cols>
  <sheetData>
    <row r="1" spans="1:10">
      <c r="A1" s="157" t="s">
        <v>94</v>
      </c>
    </row>
    <row r="2" ht="24.75" customHeight="1" spans="1:10">
      <c r="A2" s="176" t="s">
        <v>95</v>
      </c>
      <c r="B2" s="176"/>
      <c r="C2" s="176"/>
      <c r="D2" s="176"/>
      <c r="E2" s="176"/>
      <c r="F2" s="176"/>
      <c r="G2" s="176"/>
      <c r="H2" s="176"/>
      <c r="I2" s="176"/>
      <c r="J2" s="176"/>
    </row>
    <row r="3" ht="17.25" customHeight="1" spans="1:10">
      <c r="A3" s="177" t="s">
        <v>2</v>
      </c>
      <c r="B3" s="177"/>
      <c r="C3" s="177"/>
      <c r="D3" s="177"/>
      <c r="E3" s="177"/>
      <c r="F3" s="177"/>
      <c r="G3" s="177"/>
      <c r="H3" s="177"/>
      <c r="I3" s="177"/>
      <c r="J3" s="177"/>
    </row>
    <row r="4" s="157" customFormat="1" ht="20.25" customHeight="1" spans="1:10">
      <c r="A4" s="178" t="s">
        <v>3</v>
      </c>
      <c r="B4" s="179"/>
      <c r="C4" s="179"/>
      <c r="D4" s="179"/>
      <c r="E4" s="179"/>
      <c r="F4" s="167" t="s">
        <v>4</v>
      </c>
      <c r="G4" s="167"/>
      <c r="H4" s="167"/>
      <c r="I4" s="167"/>
      <c r="J4" s="167"/>
    </row>
    <row r="5" s="157" customFormat="1" ht="53.25" customHeight="1" spans="1:10">
      <c r="A5" s="167" t="s">
        <v>5</v>
      </c>
      <c r="B5" s="167" t="s">
        <v>6</v>
      </c>
      <c r="C5" s="145" t="s">
        <v>7</v>
      </c>
      <c r="D5" s="167" t="s">
        <v>8</v>
      </c>
      <c r="E5" s="167" t="s">
        <v>9</v>
      </c>
      <c r="F5" s="167" t="s">
        <v>10</v>
      </c>
      <c r="G5" s="167" t="s">
        <v>6</v>
      </c>
      <c r="H5" s="145" t="s">
        <v>7</v>
      </c>
      <c r="I5" s="167" t="s">
        <v>8</v>
      </c>
      <c r="J5" s="167" t="s">
        <v>9</v>
      </c>
    </row>
    <row r="6" s="157" customFormat="1" ht="30" customHeight="1" spans="1:10">
      <c r="A6" s="169" t="s">
        <v>96</v>
      </c>
      <c r="B6" s="180">
        <f>SUM(B7:B10)</f>
        <v>88700</v>
      </c>
      <c r="C6" s="180">
        <f>SUM(C7:C10)</f>
        <v>121166</v>
      </c>
      <c r="D6" s="180">
        <f>SUM(D7:D10)</f>
        <v>86500</v>
      </c>
      <c r="E6" s="181">
        <f>(D6-B6)/B6</f>
        <v>-0.0248027057497181</v>
      </c>
      <c r="F6" s="182" t="s">
        <v>97</v>
      </c>
      <c r="G6" s="183">
        <f>SUM(G7:G12)</f>
        <v>39676</v>
      </c>
      <c r="H6" s="183">
        <f>SUM(H7:H12)</f>
        <v>185463</v>
      </c>
      <c r="I6" s="183">
        <f>SUM(I7:I12)</f>
        <v>64460</v>
      </c>
      <c r="J6" s="181">
        <f>(I6-G6)/G6</f>
        <v>0.624659743925799</v>
      </c>
    </row>
    <row r="7" s="157" customFormat="1" ht="30" customHeight="1" spans="1:10">
      <c r="A7" s="184" t="s">
        <v>98</v>
      </c>
      <c r="B7" s="185">
        <v>41200</v>
      </c>
      <c r="C7" s="185">
        <v>50693</v>
      </c>
      <c r="D7" s="185">
        <v>36000</v>
      </c>
      <c r="E7" s="186">
        <f>(D7-B7)/B7</f>
        <v>-0.12621359223301</v>
      </c>
      <c r="F7" s="187" t="s">
        <v>99</v>
      </c>
      <c r="G7" s="188"/>
      <c r="H7" s="188">
        <v>22</v>
      </c>
      <c r="I7" s="188"/>
      <c r="J7" s="186"/>
    </row>
    <row r="8" s="157" customFormat="1" ht="30" customHeight="1" spans="1:10">
      <c r="A8" s="184" t="s">
        <v>100</v>
      </c>
      <c r="B8" s="185">
        <v>1100</v>
      </c>
      <c r="C8" s="185">
        <v>1602</v>
      </c>
      <c r="D8" s="185">
        <v>1100</v>
      </c>
      <c r="E8" s="186">
        <f>(D8-B8)/B8</f>
        <v>0</v>
      </c>
      <c r="F8" s="187" t="s">
        <v>101</v>
      </c>
      <c r="G8" s="188">
        <v>24465</v>
      </c>
      <c r="H8" s="188">
        <v>51355</v>
      </c>
      <c r="I8" s="188">
        <v>35712</v>
      </c>
      <c r="J8" s="186">
        <f>(I8-G8)/G8</f>
        <v>0.459717964438994</v>
      </c>
    </row>
    <row r="9" s="157" customFormat="1" ht="30" customHeight="1" spans="1:10">
      <c r="A9" s="184" t="s">
        <v>102</v>
      </c>
      <c r="B9" s="185">
        <v>1400</v>
      </c>
      <c r="C9" s="185">
        <v>1871</v>
      </c>
      <c r="D9" s="185">
        <v>1400</v>
      </c>
      <c r="E9" s="186">
        <f>(D9-B9)/B9</f>
        <v>0</v>
      </c>
      <c r="F9" s="187" t="s">
        <v>103</v>
      </c>
      <c r="G9" s="188">
        <v>1000</v>
      </c>
      <c r="H9" s="188">
        <v>13997</v>
      </c>
      <c r="I9" s="188">
        <f>1000+3577</f>
        <v>4577</v>
      </c>
      <c r="J9" s="186">
        <f>(I9-G9)/G9</f>
        <v>3.577</v>
      </c>
    </row>
    <row r="10" s="157" customFormat="1" ht="30" customHeight="1" spans="1:10">
      <c r="A10" s="189" t="s">
        <v>104</v>
      </c>
      <c r="B10" s="185">
        <v>45000</v>
      </c>
      <c r="C10" s="185">
        <v>67000</v>
      </c>
      <c r="D10" s="185">
        <v>48000</v>
      </c>
      <c r="E10" s="186">
        <f>(D10-B10)/B10</f>
        <v>0.0666666666666667</v>
      </c>
      <c r="F10" s="187" t="s">
        <v>105</v>
      </c>
      <c r="G10" s="188"/>
      <c r="H10" s="188">
        <v>1934</v>
      </c>
      <c r="I10" s="188"/>
      <c r="J10" s="186"/>
    </row>
    <row r="11" s="157" customFormat="1" ht="30" customHeight="1" spans="1:10">
      <c r="A11" s="189"/>
      <c r="B11" s="185"/>
      <c r="C11" s="185"/>
      <c r="D11" s="185"/>
      <c r="E11" s="186"/>
      <c r="F11" s="190" t="s">
        <v>106</v>
      </c>
      <c r="G11" s="188">
        <v>2000</v>
      </c>
      <c r="H11" s="188">
        <v>105269</v>
      </c>
      <c r="I11" s="188">
        <f>2300+7083</f>
        <v>9383</v>
      </c>
      <c r="J11" s="186">
        <f>(I11-G11)/G11</f>
        <v>3.6915</v>
      </c>
    </row>
    <row r="12" s="157" customFormat="1" ht="30" customHeight="1" spans="1:10">
      <c r="A12" s="189"/>
      <c r="B12" s="185"/>
      <c r="C12" s="185"/>
      <c r="D12" s="185"/>
      <c r="E12" s="186"/>
      <c r="F12" s="190" t="s">
        <v>107</v>
      </c>
      <c r="G12" s="188">
        <v>12211</v>
      </c>
      <c r="H12" s="188">
        <v>12886</v>
      </c>
      <c r="I12" s="188">
        <v>14788</v>
      </c>
      <c r="J12" s="186">
        <f>(I12-G12)/G12</f>
        <v>0.211039226926542</v>
      </c>
    </row>
    <row r="13" s="157" customFormat="1" ht="30" customHeight="1" spans="1:10">
      <c r="A13" s="169" t="s">
        <v>17</v>
      </c>
      <c r="B13" s="180">
        <v>3300</v>
      </c>
      <c r="C13" s="180">
        <v>25762</v>
      </c>
      <c r="D13" s="180">
        <v>3300</v>
      </c>
      <c r="E13" s="181">
        <f>(D13-B13)/B13</f>
        <v>0</v>
      </c>
      <c r="F13" s="182" t="s">
        <v>108</v>
      </c>
      <c r="G13" s="183">
        <v>57000</v>
      </c>
      <c r="H13" s="183">
        <v>25000</v>
      </c>
      <c r="I13" s="183">
        <v>36000</v>
      </c>
      <c r="J13" s="181">
        <f>(I13-G13)/G13</f>
        <v>-0.368421052631579</v>
      </c>
    </row>
    <row r="14" s="157" customFormat="1" ht="30" customHeight="1" spans="1:10">
      <c r="A14" s="169" t="s">
        <v>22</v>
      </c>
      <c r="B14" s="180">
        <v>4717</v>
      </c>
      <c r="C14" s="180">
        <v>5865</v>
      </c>
      <c r="D14" s="180">
        <f>H16</f>
        <v>10660</v>
      </c>
      <c r="E14" s="181">
        <f>(D14-B14)/B14</f>
        <v>1.25991096035616</v>
      </c>
      <c r="F14" s="182" t="s">
        <v>16</v>
      </c>
      <c r="G14" s="183"/>
      <c r="H14" s="183">
        <v>70</v>
      </c>
      <c r="I14" s="183"/>
      <c r="J14" s="181"/>
    </row>
    <row r="15" s="157" customFormat="1" ht="30" customHeight="1" spans="1:10">
      <c r="A15" s="169" t="s">
        <v>109</v>
      </c>
      <c r="B15" s="180"/>
      <c r="C15" s="180">
        <v>93600</v>
      </c>
      <c r="D15" s="180"/>
      <c r="E15" s="181"/>
      <c r="F15" s="182" t="s">
        <v>110</v>
      </c>
      <c r="G15" s="183"/>
      <c r="H15" s="183">
        <v>25200</v>
      </c>
      <c r="I15" s="183"/>
      <c r="J15" s="181"/>
    </row>
    <row r="16" s="157" customFormat="1" ht="30" customHeight="1" spans="1:10">
      <c r="A16" s="191"/>
      <c r="B16" s="180"/>
      <c r="C16" s="180"/>
      <c r="D16" s="180"/>
      <c r="E16" s="181"/>
      <c r="F16" s="182" t="s">
        <v>111</v>
      </c>
      <c r="G16" s="183">
        <f>B17-G6-G13-G14-G15</f>
        <v>41</v>
      </c>
      <c r="H16" s="183">
        <f>C17-H6-H13-H14-H15</f>
        <v>10660</v>
      </c>
      <c r="I16" s="183">
        <f>D17-I6-I13-I14-I15</f>
        <v>0</v>
      </c>
      <c r="J16" s="181">
        <f>(I16-G16)/G16</f>
        <v>-1</v>
      </c>
    </row>
    <row r="17" s="157" customFormat="1" ht="30" customHeight="1" spans="1:10">
      <c r="A17" s="192" t="s">
        <v>112</v>
      </c>
      <c r="B17" s="180">
        <f>B6+B13+B14+B15</f>
        <v>96717</v>
      </c>
      <c r="C17" s="180">
        <f>C6+C13+C14+C15</f>
        <v>246393</v>
      </c>
      <c r="D17" s="180">
        <f>D6+D13+D14+D15</f>
        <v>100460</v>
      </c>
      <c r="E17" s="181">
        <f>(D17-B17)/B17</f>
        <v>0.0387005386850295</v>
      </c>
      <c r="F17" s="192" t="s">
        <v>113</v>
      </c>
      <c r="G17" s="183">
        <f>G6+G13+G14+G15+G16</f>
        <v>96717</v>
      </c>
      <c r="H17" s="183">
        <f>H6+H13+H14+H15+H16</f>
        <v>246393</v>
      </c>
      <c r="I17" s="183">
        <f>I6+I13+I14+I15+I16</f>
        <v>100460</v>
      </c>
      <c r="J17" s="181">
        <f>(I17-G17)/G17</f>
        <v>0.0387005386850295</v>
      </c>
    </row>
    <row r="18" s="157" customFormat="1" ht="30" customHeight="1" spans="1:10">
      <c r="A18" s="158"/>
      <c r="B18" s="158"/>
      <c r="C18" s="158"/>
      <c r="D18" s="158"/>
      <c r="E18" s="158"/>
      <c r="F18" s="158"/>
      <c r="G18" s="158"/>
      <c r="H18" s="158"/>
      <c r="I18" s="158"/>
      <c r="J18" s="158"/>
    </row>
    <row r="19" s="157" customFormat="1" ht="30" customHeight="1" spans="1:10">
      <c r="A19" s="158"/>
      <c r="B19" s="158"/>
      <c r="C19" s="158"/>
      <c r="D19" s="158"/>
      <c r="E19" s="158"/>
      <c r="F19" s="158"/>
      <c r="G19" s="158"/>
      <c r="H19" s="158"/>
      <c r="I19" s="158"/>
      <c r="J19" s="158"/>
    </row>
    <row r="20" s="157" customFormat="1" ht="30" customHeight="1" spans="1:10">
      <c r="A20" s="158"/>
      <c r="B20" s="158"/>
      <c r="C20" s="158"/>
      <c r="D20" s="158"/>
      <c r="E20" s="158"/>
      <c r="F20" s="158"/>
      <c r="G20" s="158"/>
      <c r="H20" s="158"/>
      <c r="I20" s="158"/>
      <c r="J20" s="158"/>
    </row>
    <row r="21" s="157" customFormat="1" ht="30" customHeight="1" spans="1:10">
      <c r="A21" s="158"/>
      <c r="B21" s="158"/>
      <c r="C21" s="158"/>
      <c r="D21" s="158"/>
      <c r="E21" s="158"/>
      <c r="F21" s="158"/>
      <c r="G21" s="158"/>
      <c r="H21" s="158"/>
      <c r="I21" s="158"/>
      <c r="J21" s="158"/>
    </row>
    <row r="22" s="157" customFormat="1" ht="30" customHeight="1" spans="1:10">
      <c r="A22" s="158"/>
      <c r="B22" s="158"/>
      <c r="C22" s="158"/>
      <c r="D22" s="158"/>
      <c r="E22" s="158"/>
      <c r="F22" s="158"/>
      <c r="G22" s="158"/>
      <c r="H22" s="158"/>
      <c r="I22" s="158"/>
      <c r="J22" s="158"/>
    </row>
    <row r="23" s="157" customFormat="1" ht="30" customHeight="1" spans="1:10">
      <c r="A23" s="158"/>
      <c r="B23" s="158"/>
      <c r="C23" s="158"/>
      <c r="D23" s="158"/>
      <c r="E23" s="158"/>
      <c r="F23" s="158"/>
      <c r="G23" s="158"/>
      <c r="H23" s="158"/>
      <c r="I23" s="158"/>
      <c r="J23" s="158"/>
    </row>
    <row r="24" s="157" customFormat="1" ht="30" customHeight="1" spans="1:10">
      <c r="A24" s="158"/>
      <c r="B24" s="158"/>
      <c r="C24" s="158"/>
      <c r="D24" s="158"/>
      <c r="E24" s="158"/>
      <c r="F24" s="158"/>
      <c r="G24" s="158"/>
      <c r="H24" s="158"/>
      <c r="I24" s="158"/>
      <c r="J24" s="158"/>
    </row>
    <row r="25" s="157" customFormat="1" ht="30" customHeight="1" spans="1:10">
      <c r="A25" s="158"/>
      <c r="B25" s="158"/>
      <c r="C25" s="158"/>
      <c r="D25" s="158"/>
      <c r="E25" s="158"/>
      <c r="F25" s="158"/>
      <c r="G25" s="158"/>
      <c r="H25" s="158"/>
      <c r="I25" s="158"/>
      <c r="J25" s="158"/>
    </row>
    <row r="26" s="157" customFormat="1" ht="30" customHeight="1" spans="1:10">
      <c r="A26" s="158"/>
      <c r="B26" s="158"/>
      <c r="C26" s="158"/>
      <c r="D26" s="158"/>
      <c r="E26" s="158"/>
      <c r="F26" s="158"/>
      <c r="G26" s="158"/>
      <c r="H26" s="158"/>
      <c r="I26" s="158"/>
      <c r="J26" s="158"/>
    </row>
  </sheetData>
  <mergeCells count="4">
    <mergeCell ref="A2:J2"/>
    <mergeCell ref="A3:J3"/>
    <mergeCell ref="A4:E4"/>
    <mergeCell ref="F4:J4"/>
  </mergeCells>
  <pageMargins left="0.590277777777778" right="0.550694444444444" top="0.432638888888889" bottom="0.432638888888889" header="0.298611111111111" footer="0.196527777777778"/>
  <pageSetup paperSize="9" firstPageNumber="22" fitToWidth="0" fitToHeight="0" orientation="landscape" useFirstPageNumber="1" horizontalDpi="600"/>
  <headerFooter>
    <oddFooter>&amp;C&amp;P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
  <sheetViews>
    <sheetView workbookViewId="0">
      <selection activeCell="D10" sqref="D10"/>
    </sheetView>
  </sheetViews>
  <sheetFormatPr defaultColWidth="9" defaultRowHeight="14.25"/>
  <cols>
    <col min="1" max="1" width="26.375" style="158" customWidth="1"/>
    <col min="2" max="4" width="9.5" style="158" customWidth="1"/>
    <col min="5" max="5" width="9.5" style="159" customWidth="1"/>
    <col min="6" max="6" width="33.5" style="158" customWidth="1"/>
    <col min="7" max="9" width="9.5" style="158" customWidth="1"/>
    <col min="10" max="10" width="9.5" style="159" customWidth="1"/>
    <col min="11" max="16383" width="9" style="158"/>
    <col min="16384" max="16384" width="9" style="133"/>
  </cols>
  <sheetData>
    <row r="1" spans="1:10">
      <c r="A1" s="157" t="s">
        <v>114</v>
      </c>
    </row>
    <row r="2" ht="25.5" spans="1:10">
      <c r="A2" s="160" t="s">
        <v>115</v>
      </c>
      <c r="B2" s="160"/>
      <c r="C2" s="160"/>
      <c r="D2" s="160"/>
      <c r="E2" s="161"/>
      <c r="F2" s="160"/>
      <c r="G2" s="160"/>
      <c r="H2" s="160"/>
      <c r="I2" s="160"/>
      <c r="J2" s="161"/>
    </row>
    <row r="3" s="157" customFormat="1" ht="21.75" customHeight="1" spans="1:10">
      <c r="E3" s="162"/>
      <c r="I3" s="163" t="s">
        <v>2</v>
      </c>
      <c r="J3" s="162"/>
    </row>
    <row r="4" s="157" customFormat="1" ht="29.25" customHeight="1" spans="1:10">
      <c r="A4" s="164" t="s">
        <v>116</v>
      </c>
      <c r="B4" s="165"/>
      <c r="C4" s="165"/>
      <c r="D4" s="165"/>
      <c r="E4" s="166"/>
      <c r="F4" s="164" t="s">
        <v>117</v>
      </c>
      <c r="G4" s="165"/>
      <c r="H4" s="165"/>
      <c r="I4" s="165"/>
      <c r="J4" s="166"/>
    </row>
    <row r="5" s="157" customFormat="1" ht="29.25" customHeight="1" spans="1:10">
      <c r="A5" s="167" t="s">
        <v>10</v>
      </c>
      <c r="B5" s="167" t="s">
        <v>6</v>
      </c>
      <c r="C5" s="145" t="s">
        <v>7</v>
      </c>
      <c r="D5" s="167" t="s">
        <v>8</v>
      </c>
      <c r="E5" s="168" t="s">
        <v>9</v>
      </c>
      <c r="F5" s="167" t="s">
        <v>10</v>
      </c>
      <c r="G5" s="167" t="s">
        <v>6</v>
      </c>
      <c r="H5" s="145" t="s">
        <v>7</v>
      </c>
      <c r="I5" s="167" t="s">
        <v>8</v>
      </c>
      <c r="J5" s="168" t="s">
        <v>9</v>
      </c>
    </row>
    <row r="6" s="157" customFormat="1" ht="29.25" customHeight="1" spans="1:10">
      <c r="A6" s="169" t="s">
        <v>118</v>
      </c>
      <c r="B6" s="167">
        <f>SUM(B7:B9)</f>
        <v>609</v>
      </c>
      <c r="C6" s="167">
        <f>SUM(C7:C9)</f>
        <v>16555</v>
      </c>
      <c r="D6" s="167">
        <f>SUM(D7:D9)</f>
        <v>19059</v>
      </c>
      <c r="E6" s="170">
        <f>D6/B6-1</f>
        <v>30.2955665024631</v>
      </c>
      <c r="F6" s="171" t="s">
        <v>119</v>
      </c>
      <c r="G6" s="167">
        <f>SUM(G7:G8)</f>
        <v>33</v>
      </c>
      <c r="H6" s="167">
        <f>SUM(H7:H8)</f>
        <v>6004</v>
      </c>
      <c r="I6" s="167">
        <f>SUM(I7:I8)</f>
        <v>38</v>
      </c>
      <c r="J6" s="170">
        <f>I6/G6-1</f>
        <v>0.151515151515152</v>
      </c>
    </row>
    <row r="7" s="157" customFormat="1" ht="29.25" customHeight="1" spans="1:10">
      <c r="A7" s="172" t="s">
        <v>120</v>
      </c>
      <c r="B7" s="173">
        <v>550</v>
      </c>
      <c r="C7" s="173"/>
      <c r="D7" s="173"/>
      <c r="E7" s="174">
        <f>D7/B7-1</f>
        <v>-1</v>
      </c>
      <c r="F7" s="172" t="s">
        <v>121</v>
      </c>
      <c r="G7" s="173">
        <v>33</v>
      </c>
      <c r="H7" s="173">
        <v>4</v>
      </c>
      <c r="I7" s="173">
        <v>38</v>
      </c>
      <c r="J7" s="174">
        <f>I7/G7-1</f>
        <v>0.151515151515152</v>
      </c>
    </row>
    <row r="8" s="157" customFormat="1" ht="29.25" customHeight="1" spans="1:10">
      <c r="A8" s="172" t="s">
        <v>122</v>
      </c>
      <c r="B8" s="173">
        <v>59</v>
      </c>
      <c r="C8" s="173">
        <v>59</v>
      </c>
      <c r="D8" s="173">
        <v>59</v>
      </c>
      <c r="E8" s="174">
        <f>D8/B8-1</f>
        <v>0</v>
      </c>
      <c r="F8" s="172" t="s">
        <v>123</v>
      </c>
      <c r="G8" s="173"/>
      <c r="H8" s="173">
        <v>6000</v>
      </c>
      <c r="I8" s="173"/>
      <c r="J8" s="175"/>
    </row>
    <row r="9" s="157" customFormat="1" ht="29.25" customHeight="1" spans="1:10">
      <c r="A9" s="172" t="s">
        <v>124</v>
      </c>
      <c r="B9" s="173"/>
      <c r="C9" s="173">
        <v>16496</v>
      </c>
      <c r="D9" s="173">
        <v>19000</v>
      </c>
      <c r="E9" s="174"/>
      <c r="F9" s="172"/>
      <c r="G9" s="173"/>
      <c r="H9" s="173"/>
      <c r="I9" s="173"/>
      <c r="J9" s="175"/>
    </row>
    <row r="10" s="157" customFormat="1" ht="29.25" customHeight="1" spans="1:10">
      <c r="A10" s="171" t="s">
        <v>125</v>
      </c>
      <c r="B10" s="167">
        <v>8</v>
      </c>
      <c r="C10" s="167">
        <v>8</v>
      </c>
      <c r="D10" s="167">
        <v>8</v>
      </c>
      <c r="E10" s="170"/>
      <c r="F10" s="171" t="s">
        <v>108</v>
      </c>
      <c r="G10" s="167">
        <v>609</v>
      </c>
      <c r="H10" s="167">
        <v>10555</v>
      </c>
      <c r="I10" s="167">
        <v>19059</v>
      </c>
      <c r="J10" s="170"/>
    </row>
    <row r="11" s="157" customFormat="1" ht="29.25" customHeight="1" spans="1:10">
      <c r="A11" s="171" t="s">
        <v>22</v>
      </c>
      <c r="B11" s="167">
        <v>25</v>
      </c>
      <c r="C11" s="167">
        <v>26</v>
      </c>
      <c r="D11" s="167">
        <v>30</v>
      </c>
      <c r="E11" s="170">
        <f>D11/B11-1</f>
        <v>0.2</v>
      </c>
      <c r="F11" s="171" t="s">
        <v>126</v>
      </c>
      <c r="G11" s="167"/>
      <c r="H11" s="167">
        <v>30</v>
      </c>
      <c r="I11" s="167">
        <v>0</v>
      </c>
      <c r="J11" s="170"/>
    </row>
    <row r="12" s="157" customFormat="1" ht="29.25" customHeight="1" spans="1:10">
      <c r="A12" s="167" t="s">
        <v>30</v>
      </c>
      <c r="B12" s="167">
        <f>B6+B10+B11</f>
        <v>642</v>
      </c>
      <c r="C12" s="167">
        <f>C6+C10+C11</f>
        <v>16589</v>
      </c>
      <c r="D12" s="167">
        <f>D6+D10+D11</f>
        <v>19097</v>
      </c>
      <c r="E12" s="170">
        <f>D12/B12-1</f>
        <v>28.7461059190031</v>
      </c>
      <c r="F12" s="167" t="s">
        <v>31</v>
      </c>
      <c r="G12" s="167">
        <f>G6+G10+G11</f>
        <v>642</v>
      </c>
      <c r="H12" s="167">
        <f>H6+H10+H11</f>
        <v>16589</v>
      </c>
      <c r="I12" s="167">
        <f>I6+I10+I11</f>
        <v>19097</v>
      </c>
      <c r="J12" s="170">
        <f>I12/G12-1</f>
        <v>28.7461059190031</v>
      </c>
    </row>
    <row r="13" ht="30" customHeight="1"/>
  </sheetData>
  <mergeCells count="3">
    <mergeCell ref="A2:J2"/>
    <mergeCell ref="A4:E4"/>
    <mergeCell ref="F4:J4"/>
  </mergeCells>
  <pageMargins left="0.590277777777778" right="0.550694444444444" top="0.432638888888889" bottom="0.432638888888889" header="0.298611111111111" footer="0.196527777777778"/>
  <pageSetup paperSize="9" firstPageNumber="23" fitToWidth="0" fitToHeight="0" orientation="landscape" useFirstPageNumber="1" horizontalDpi="600"/>
  <headerFooter>
    <oddFooter>&amp;C&amp;P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workbookViewId="0">
      <selection activeCell="C16" sqref="C16"/>
    </sheetView>
  </sheetViews>
  <sheetFormatPr defaultColWidth="9" defaultRowHeight="14.25"/>
  <cols>
    <col min="1" max="1" width="24.75" style="129" customWidth="1"/>
    <col min="2" max="4" width="9.375" style="130" customWidth="1"/>
    <col min="5" max="5" width="9.375" style="131" customWidth="1"/>
    <col min="6" max="8" width="9.375" style="130" customWidth="1"/>
    <col min="9" max="9" width="9.375" style="131" customWidth="1"/>
    <col min="10" max="12" width="9.375" style="130" customWidth="1"/>
    <col min="13" max="13" width="9.375" style="132" customWidth="1"/>
    <col min="14" max="16384" width="9" style="133"/>
  </cols>
  <sheetData>
    <row r="1" spans="1:13">
      <c r="A1" s="134" t="s">
        <v>127</v>
      </c>
    </row>
    <row r="2" s="127" customFormat="1" ht="20" customHeight="1" spans="1:13">
      <c r="A2" s="135" t="s">
        <v>128</v>
      </c>
      <c r="B2" s="135"/>
      <c r="C2" s="135"/>
      <c r="D2" s="135"/>
      <c r="E2" s="135"/>
      <c r="F2" s="135"/>
      <c r="G2" s="135"/>
      <c r="H2" s="135"/>
      <c r="I2" s="135"/>
      <c r="J2" s="135"/>
      <c r="K2" s="135"/>
      <c r="L2" s="135"/>
      <c r="M2" s="135"/>
    </row>
    <row r="3" s="128" customFormat="1" ht="15.75" customHeight="1" spans="1:13">
      <c r="A3" s="136"/>
      <c r="B3" s="137"/>
      <c r="C3" s="137"/>
      <c r="D3" s="137"/>
      <c r="E3" s="138"/>
      <c r="F3" s="137"/>
      <c r="G3" s="137"/>
      <c r="H3" s="137"/>
      <c r="I3" s="138"/>
      <c r="J3" s="137"/>
      <c r="K3" s="137"/>
      <c r="L3" s="139" t="s">
        <v>2</v>
      </c>
      <c r="M3" s="139"/>
    </row>
    <row r="4" s="128" customFormat="1" ht="24" customHeight="1" spans="1:13">
      <c r="A4" s="140" t="s">
        <v>129</v>
      </c>
      <c r="B4" s="141" t="s">
        <v>67</v>
      </c>
      <c r="C4" s="141"/>
      <c r="D4" s="141"/>
      <c r="E4" s="142"/>
      <c r="F4" s="141" t="s">
        <v>130</v>
      </c>
      <c r="G4" s="141"/>
      <c r="H4" s="141"/>
      <c r="I4" s="142"/>
      <c r="J4" s="141" t="s">
        <v>131</v>
      </c>
      <c r="K4" s="141"/>
      <c r="L4" s="141"/>
      <c r="M4" s="142"/>
    </row>
    <row r="5" s="128" customFormat="1" ht="36" customHeight="1" spans="1:13">
      <c r="A5" s="143"/>
      <c r="B5" s="144" t="s">
        <v>6</v>
      </c>
      <c r="C5" s="145" t="s">
        <v>7</v>
      </c>
      <c r="D5" s="144" t="s">
        <v>8</v>
      </c>
      <c r="E5" s="146" t="s">
        <v>9</v>
      </c>
      <c r="F5" s="144" t="s">
        <v>6</v>
      </c>
      <c r="G5" s="145" t="s">
        <v>7</v>
      </c>
      <c r="H5" s="144" t="s">
        <v>8</v>
      </c>
      <c r="I5" s="146" t="s">
        <v>9</v>
      </c>
      <c r="J5" s="144" t="s">
        <v>6</v>
      </c>
      <c r="K5" s="145" t="s">
        <v>7</v>
      </c>
      <c r="L5" s="144" t="s">
        <v>8</v>
      </c>
      <c r="M5" s="146" t="s">
        <v>9</v>
      </c>
    </row>
    <row r="6" s="128" customFormat="1" ht="30" customHeight="1" spans="1:13">
      <c r="A6" s="147" t="s">
        <v>132</v>
      </c>
      <c r="B6" s="148">
        <f>F6+J6</f>
        <v>86621</v>
      </c>
      <c r="C6" s="148">
        <f>G6+K6</f>
        <v>104471</v>
      </c>
      <c r="D6" s="148">
        <f>H6+L6</f>
        <v>95282</v>
      </c>
      <c r="E6" s="149">
        <f>D6/B6-1</f>
        <v>0.099987301000912</v>
      </c>
      <c r="F6" s="148">
        <f>SUM(F7:F12)</f>
        <v>37514</v>
      </c>
      <c r="G6" s="148">
        <f>SUM(G7:G12)</f>
        <v>55854</v>
      </c>
      <c r="H6" s="148">
        <f>SUM(H7:H12)</f>
        <v>46000</v>
      </c>
      <c r="I6" s="149">
        <f>H6/F6-1</f>
        <v>0.22620888201738</v>
      </c>
      <c r="J6" s="148">
        <f>SUM(J7:J12)</f>
        <v>49107</v>
      </c>
      <c r="K6" s="148">
        <f>SUM(K7:K12)</f>
        <v>48617</v>
      </c>
      <c r="L6" s="148">
        <f>SUM(L7:L12)</f>
        <v>49282</v>
      </c>
      <c r="M6" s="149">
        <f>L6/J6-1</f>
        <v>0.00356364673060861</v>
      </c>
    </row>
    <row r="7" s="128" customFormat="1" ht="30" customHeight="1" spans="1:13">
      <c r="A7" s="150" t="s">
        <v>133</v>
      </c>
      <c r="B7" s="148">
        <f>F7+J7</f>
        <v>36118</v>
      </c>
      <c r="C7" s="148">
        <f>G7+K7</f>
        <v>56480</v>
      </c>
      <c r="D7" s="148">
        <f>H7+L7</f>
        <v>44796</v>
      </c>
      <c r="E7" s="149">
        <f>D7/B7-1</f>
        <v>0.240268010410322</v>
      </c>
      <c r="F7" s="148">
        <v>10850</v>
      </c>
      <c r="G7" s="148">
        <v>27665</v>
      </c>
      <c r="H7" s="148">
        <v>15226</v>
      </c>
      <c r="I7" s="149">
        <f>H7/F7-1</f>
        <v>0.40331797235023</v>
      </c>
      <c r="J7" s="148">
        <v>25268</v>
      </c>
      <c r="K7" s="148">
        <v>28815</v>
      </c>
      <c r="L7" s="148">
        <v>29570</v>
      </c>
      <c r="M7" s="149">
        <f>L7/J7-1</f>
        <v>0.170254867817002</v>
      </c>
    </row>
    <row r="8" s="128" customFormat="1" ht="30" customHeight="1" spans="1:13">
      <c r="A8" s="150" t="s">
        <v>134</v>
      </c>
      <c r="B8" s="148"/>
      <c r="C8" s="148"/>
      <c r="D8" s="148"/>
      <c r="E8" s="149"/>
      <c r="F8" s="148"/>
      <c r="G8" s="148">
        <v>38</v>
      </c>
      <c r="H8" s="148">
        <v>12</v>
      </c>
      <c r="I8" s="149"/>
      <c r="J8" s="148"/>
      <c r="K8" s="148"/>
      <c r="L8" s="148"/>
      <c r="M8" s="149"/>
    </row>
    <row r="9" s="128" customFormat="1" ht="30" customHeight="1" spans="1:13">
      <c r="A9" s="150" t="s">
        <v>135</v>
      </c>
      <c r="B9" s="148">
        <f t="shared" ref="B9:B15" si="0">F9+J9</f>
        <v>49555</v>
      </c>
      <c r="C9" s="148">
        <f t="shared" ref="C9:C18" si="1">G9+K9</f>
        <v>45766</v>
      </c>
      <c r="D9" s="148">
        <f t="shared" ref="D9:D18" si="2">H9+L9</f>
        <v>49031</v>
      </c>
      <c r="E9" s="149">
        <f t="shared" ref="E9:E15" si="3">D9/B9-1</f>
        <v>-0.0105741095752194</v>
      </c>
      <c r="F9" s="148">
        <v>26434</v>
      </c>
      <c r="G9" s="148">
        <v>28032</v>
      </c>
      <c r="H9" s="148">
        <v>30662</v>
      </c>
      <c r="I9" s="149">
        <f t="shared" ref="I9:I15" si="4">H9/F9-1</f>
        <v>0.159945524703034</v>
      </c>
      <c r="J9" s="148">
        <v>23121</v>
      </c>
      <c r="K9" s="148">
        <v>17734</v>
      </c>
      <c r="L9" s="148">
        <v>18369</v>
      </c>
      <c r="M9" s="149">
        <f>L9/J9-1</f>
        <v>-0.205527442584663</v>
      </c>
    </row>
    <row r="10" s="128" customFormat="1" ht="30" customHeight="1" spans="1:13">
      <c r="A10" s="151" t="s">
        <v>136</v>
      </c>
      <c r="B10" s="148">
        <f t="shared" si="0"/>
        <v>182</v>
      </c>
      <c r="C10" s="148">
        <f t="shared" si="1"/>
        <v>121</v>
      </c>
      <c r="D10" s="148">
        <f t="shared" si="2"/>
        <v>101</v>
      </c>
      <c r="E10" s="149">
        <f t="shared" si="3"/>
        <v>-0.445054945054945</v>
      </c>
      <c r="F10" s="148">
        <v>164</v>
      </c>
      <c r="G10" s="148">
        <v>75</v>
      </c>
      <c r="H10" s="148">
        <v>58</v>
      </c>
      <c r="I10" s="149">
        <f t="shared" si="4"/>
        <v>-0.646341463414634</v>
      </c>
      <c r="J10" s="148">
        <v>18</v>
      </c>
      <c r="K10" s="148">
        <v>46</v>
      </c>
      <c r="L10" s="148">
        <v>43</v>
      </c>
      <c r="M10" s="149">
        <f>L10/J10-1</f>
        <v>1.38888888888889</v>
      </c>
    </row>
    <row r="11" s="128" customFormat="1" ht="30" customHeight="1" spans="1:13">
      <c r="A11" s="151" t="s">
        <v>137</v>
      </c>
      <c r="B11" s="148">
        <f t="shared" si="0"/>
        <v>735</v>
      </c>
      <c r="C11" s="148">
        <f t="shared" si="1"/>
        <v>2022</v>
      </c>
      <c r="D11" s="148">
        <f t="shared" si="2"/>
        <v>1309</v>
      </c>
      <c r="E11" s="149">
        <f t="shared" si="3"/>
        <v>0.780952380952381</v>
      </c>
      <c r="F11" s="148">
        <v>35</v>
      </c>
      <c r="G11" s="148">
        <v>6</v>
      </c>
      <c r="H11" s="148">
        <v>9</v>
      </c>
      <c r="I11" s="149">
        <f t="shared" si="4"/>
        <v>-0.742857142857143</v>
      </c>
      <c r="J11" s="148">
        <v>700</v>
      </c>
      <c r="K11" s="148">
        <v>2016</v>
      </c>
      <c r="L11" s="148">
        <v>1300</v>
      </c>
      <c r="M11" s="149">
        <f>L11/J11-1</f>
        <v>0.857142857142857</v>
      </c>
    </row>
    <row r="12" s="128" customFormat="1" ht="30" customHeight="1" spans="1:13">
      <c r="A12" s="151" t="s">
        <v>138</v>
      </c>
      <c r="B12" s="148">
        <f t="shared" si="0"/>
        <v>31</v>
      </c>
      <c r="C12" s="148">
        <f t="shared" si="1"/>
        <v>44</v>
      </c>
      <c r="D12" s="148">
        <f t="shared" si="2"/>
        <v>33</v>
      </c>
      <c r="E12" s="149">
        <f t="shared" si="3"/>
        <v>0.064516129032258</v>
      </c>
      <c r="F12" s="148">
        <v>31</v>
      </c>
      <c r="G12" s="148">
        <v>38</v>
      </c>
      <c r="H12" s="148">
        <v>33</v>
      </c>
      <c r="I12" s="149">
        <f t="shared" si="4"/>
        <v>0.064516129032258</v>
      </c>
      <c r="J12" s="148"/>
      <c r="K12" s="148">
        <v>6</v>
      </c>
      <c r="L12" s="148"/>
      <c r="M12" s="149"/>
    </row>
    <row r="13" s="128" customFormat="1" ht="30" customHeight="1" spans="1:13">
      <c r="A13" s="150" t="s">
        <v>139</v>
      </c>
      <c r="B13" s="148">
        <f t="shared" si="0"/>
        <v>76685</v>
      </c>
      <c r="C13" s="148">
        <f t="shared" si="1"/>
        <v>80113</v>
      </c>
      <c r="D13" s="148">
        <f t="shared" si="2"/>
        <v>81846</v>
      </c>
      <c r="E13" s="149">
        <f t="shared" si="3"/>
        <v>0.0673012975158114</v>
      </c>
      <c r="F13" s="148">
        <f>SUM(F14:F16)</f>
        <v>27694</v>
      </c>
      <c r="G13" s="148">
        <f>SUM(G14:G16)</f>
        <v>31475</v>
      </c>
      <c r="H13" s="148">
        <f>SUM(H14:H16)</f>
        <v>32600</v>
      </c>
      <c r="I13" s="149">
        <f t="shared" si="4"/>
        <v>0.177150285260345</v>
      </c>
      <c r="J13" s="148">
        <f>SUM(J14:J16)</f>
        <v>48991</v>
      </c>
      <c r="K13" s="148">
        <f>SUM(K14:K16)</f>
        <v>48638</v>
      </c>
      <c r="L13" s="148">
        <f>SUM(L14:L16)</f>
        <v>49246</v>
      </c>
      <c r="M13" s="149">
        <f>L13/J13-1</f>
        <v>0.00520503765997837</v>
      </c>
    </row>
    <row r="14" s="128" customFormat="1" ht="30" customHeight="1" spans="1:13">
      <c r="A14" s="150" t="s">
        <v>140</v>
      </c>
      <c r="B14" s="148">
        <f t="shared" si="0"/>
        <v>75567</v>
      </c>
      <c r="C14" s="148">
        <f t="shared" si="1"/>
        <v>79658</v>
      </c>
      <c r="D14" s="148">
        <f t="shared" si="2"/>
        <v>81680</v>
      </c>
      <c r="E14" s="149">
        <f t="shared" si="3"/>
        <v>0.0808950997128377</v>
      </c>
      <c r="F14" s="148">
        <v>27679</v>
      </c>
      <c r="G14" s="148">
        <v>31273</v>
      </c>
      <c r="H14" s="148">
        <v>32455</v>
      </c>
      <c r="I14" s="149">
        <f t="shared" si="4"/>
        <v>0.172549586328986</v>
      </c>
      <c r="J14" s="148">
        <v>47888</v>
      </c>
      <c r="K14" s="148">
        <v>48385</v>
      </c>
      <c r="L14" s="148">
        <v>49225</v>
      </c>
      <c r="M14" s="149">
        <f>L14/J14-1</f>
        <v>0.0279193117273639</v>
      </c>
    </row>
    <row r="15" s="128" customFormat="1" ht="30" customHeight="1" spans="1:13">
      <c r="A15" s="150" t="s">
        <v>141</v>
      </c>
      <c r="B15" s="148">
        <f t="shared" si="0"/>
        <v>10</v>
      </c>
      <c r="C15" s="148">
        <f t="shared" si="1"/>
        <v>32</v>
      </c>
      <c r="D15" s="148">
        <f t="shared" si="2"/>
        <v>31</v>
      </c>
      <c r="E15" s="149">
        <f t="shared" si="3"/>
        <v>2.1</v>
      </c>
      <c r="F15" s="148">
        <v>7</v>
      </c>
      <c r="G15" s="148">
        <v>11</v>
      </c>
      <c r="H15" s="148">
        <v>10</v>
      </c>
      <c r="I15" s="149">
        <f t="shared" si="4"/>
        <v>0.428571428571429</v>
      </c>
      <c r="J15" s="148">
        <v>3</v>
      </c>
      <c r="K15" s="148">
        <v>21</v>
      </c>
      <c r="L15" s="148">
        <v>21</v>
      </c>
      <c r="M15" s="149">
        <f>L15/J15-1</f>
        <v>6</v>
      </c>
    </row>
    <row r="16" s="128" customFormat="1" ht="30" customHeight="1" spans="1:13">
      <c r="A16" s="151" t="s">
        <v>142</v>
      </c>
      <c r="B16" s="148"/>
      <c r="C16" s="148">
        <f t="shared" si="1"/>
        <v>423</v>
      </c>
      <c r="D16" s="148">
        <f t="shared" si="2"/>
        <v>135</v>
      </c>
      <c r="E16" s="149"/>
      <c r="F16" s="148">
        <v>8</v>
      </c>
      <c r="G16" s="148">
        <v>191</v>
      </c>
      <c r="H16" s="148">
        <v>135</v>
      </c>
      <c r="I16" s="149"/>
      <c r="J16" s="148">
        <v>1100</v>
      </c>
      <c r="K16" s="148">
        <v>232</v>
      </c>
      <c r="L16" s="148"/>
      <c r="M16" s="149"/>
    </row>
    <row r="17" ht="30" customHeight="1" spans="1:13">
      <c r="A17" s="152" t="s">
        <v>143</v>
      </c>
      <c r="B17" s="148">
        <f>F17+J17</f>
        <v>9936</v>
      </c>
      <c r="C17" s="148">
        <f t="shared" si="1"/>
        <v>24358</v>
      </c>
      <c r="D17" s="148">
        <f t="shared" si="2"/>
        <v>13436</v>
      </c>
      <c r="E17" s="149">
        <f>D17/B17-1</f>
        <v>0.352254428341385</v>
      </c>
      <c r="F17" s="153">
        <f>F6-F13</f>
        <v>9820</v>
      </c>
      <c r="G17" s="153">
        <f>G6-G13</f>
        <v>24379</v>
      </c>
      <c r="H17" s="153">
        <f>H6-H13</f>
        <v>13400</v>
      </c>
      <c r="I17" s="149">
        <f>H17/F17-1</f>
        <v>0.364562118126273</v>
      </c>
      <c r="J17" s="153">
        <f>J6-J13</f>
        <v>116</v>
      </c>
      <c r="K17" s="153">
        <f>K6-K13</f>
        <v>-21</v>
      </c>
      <c r="L17" s="153">
        <f>L6-L13</f>
        <v>36</v>
      </c>
      <c r="M17" s="149">
        <f>L17/J17-1</f>
        <v>-0.689655172413793</v>
      </c>
    </row>
    <row r="18" ht="30" customHeight="1" spans="1:13">
      <c r="A18" s="154" t="s">
        <v>144</v>
      </c>
      <c r="B18" s="148">
        <f>F18+J18</f>
        <v>89299</v>
      </c>
      <c r="C18" s="148">
        <f t="shared" si="1"/>
        <v>103801</v>
      </c>
      <c r="D18" s="148">
        <f t="shared" si="2"/>
        <v>117237</v>
      </c>
      <c r="E18" s="149">
        <f>D18/B18-1</f>
        <v>0.31285904657387</v>
      </c>
      <c r="F18" s="148">
        <v>84268</v>
      </c>
      <c r="G18" s="148">
        <v>99184</v>
      </c>
      <c r="H18" s="148">
        <v>112584</v>
      </c>
      <c r="I18" s="149">
        <f>H18/F18-1</f>
        <v>0.33602316419044</v>
      </c>
      <c r="J18" s="148">
        <v>5031</v>
      </c>
      <c r="K18" s="148">
        <v>4617</v>
      </c>
      <c r="L18" s="148">
        <v>4653</v>
      </c>
      <c r="M18" s="149">
        <f>L18/J18-1</f>
        <v>-0.075134168157424</v>
      </c>
    </row>
    <row r="19" ht="29" customHeight="1" spans="1:13">
      <c r="A19" s="155" t="s">
        <v>145</v>
      </c>
      <c r="B19" s="155"/>
      <c r="C19" s="155"/>
      <c r="D19" s="155"/>
      <c r="E19" s="156"/>
      <c r="F19" s="155"/>
      <c r="G19" s="155"/>
      <c r="H19" s="155"/>
      <c r="I19" s="156"/>
      <c r="J19" s="155"/>
      <c r="K19" s="155"/>
      <c r="L19" s="155"/>
      <c r="M19" s="156"/>
    </row>
  </sheetData>
  <mergeCells count="7">
    <mergeCell ref="A2:M2"/>
    <mergeCell ref="L3:M3"/>
    <mergeCell ref="B4:E4"/>
    <mergeCell ref="F4:I4"/>
    <mergeCell ref="J4:M4"/>
    <mergeCell ref="A19:M19"/>
    <mergeCell ref="A4:A5"/>
  </mergeCells>
  <pageMargins left="0.590277777777778" right="0.550694444444444" top="0.393055555555556" bottom="0.393055555555556" header="0.298611111111111" footer="0.196527777777778"/>
  <pageSetup paperSize="9" firstPageNumber="24" fitToHeight="0" orientation="landscape" useFirstPageNumber="1" horizontalDpi="600"/>
  <headerFooter>
    <oddFooter>&amp;C&amp;P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2887"/>
  <sheetViews>
    <sheetView tabSelected="1" workbookViewId="0">
      <selection activeCell="H18" sqref="H18"/>
    </sheetView>
  </sheetViews>
  <sheetFormatPr defaultColWidth="10" defaultRowHeight="13.5"/>
  <cols>
    <col min="1" max="1" width="8.875" style="23" customWidth="1"/>
    <col min="2" max="2" width="32" style="23" customWidth="1"/>
    <col min="3" max="3" width="28.625" style="47" customWidth="1"/>
    <col min="4" max="4" width="9.25" style="23" customWidth="1"/>
    <col min="5" max="5" width="9.25" style="48" customWidth="1"/>
    <col min="6" max="6" width="10" style="23"/>
    <col min="7" max="7" width="13.75" style="23"/>
    <col min="8" max="16379" width="10" style="23"/>
    <col min="16380" max="16384" width="10" style="49"/>
  </cols>
  <sheetData>
    <row r="1" ht="14.3" customHeight="1" spans="1:5">
      <c r="A1" s="25" t="s">
        <v>146</v>
      </c>
      <c r="B1" s="26"/>
      <c r="C1" s="26"/>
      <c r="D1" s="50"/>
      <c r="E1" s="51"/>
    </row>
    <row r="2" ht="30.15" customHeight="1" spans="1:5">
      <c r="A2" s="28" t="s">
        <v>147</v>
      </c>
      <c r="B2" s="28"/>
      <c r="C2" s="28"/>
      <c r="D2" s="52"/>
      <c r="E2" s="51"/>
    </row>
    <row r="3" ht="25.6" customHeight="1" spans="1:5">
      <c r="B3" s="26"/>
      <c r="C3" s="26"/>
      <c r="D3" s="53"/>
      <c r="E3" s="51"/>
    </row>
    <row r="4" ht="31" customHeight="1" spans="1:5">
      <c r="A4" s="54" t="s">
        <v>148</v>
      </c>
      <c r="B4" s="54" t="s">
        <v>149</v>
      </c>
      <c r="C4" s="55" t="s">
        <v>150</v>
      </c>
      <c r="D4" s="56" t="s">
        <v>151</v>
      </c>
      <c r="E4" s="57" t="s">
        <v>152</v>
      </c>
    </row>
    <row r="5" ht="23" customHeight="1" spans="1:5">
      <c r="A5" s="41" t="s">
        <v>153</v>
      </c>
      <c r="B5" s="41"/>
      <c r="C5" s="58"/>
      <c r="D5" s="59">
        <f>D9+D660+D26+D40+D59+D76+D89+D104+D124+D142+D164+D184+D204+D248+D214+D231+D259+D280+D297+D311+D330+D346+D358+D377+D392+D408+D431+D445+D457+D471+D482+D498+D514+D524+D540+D561+D577+D589+D605+D620+D637+D648+D673+D689+D698+D708+D718+D731+D743+D757+D767+D777+D791+D802+D815+D831+D842+D853+D864+D875+D887+D891+D902+D907+D910+D921+D931+D940+D952+D961+D969+D985+D997+D1009+D1021+D1036+D1048+D1061+D1077+D1095+D1104+D1115+D1128+D1144+D1164+D1178+D1194+D1204+D1215+D1225+D1237+D1248+D1260+D1272+D1286+D1300+D1315+D1326+D1341+D1367+D1406+D1420+D1435+D1446+D1469+D1481+D1500+D1512+D1523+D1534+D1548+D1566+D1574+D1587+D1602+D1641+D1658+D1728+D1738+D1748+D1758+D1768+D1776+D1784+D1792+D1800+D1808+D1816+D1828+D1838+D1846+D1854+D1862+D1872+D1882+D1892+D1902+D1912+D1922+D1932+D1942+D1952+D1962+D1972+D1982+D1992+D2002+D2012+D2022+D2032+D2042+D2052+D2060+D2068+D2076+D2084+D2092+D2099+D2115+D2118+D2132+D2151+D2163+D2176+D2188+D2200+D2214+D2231+D2241+D2253+D2267+D2284+D2299+D2332+D2365+D2397+D2429+D2461+D2493+D2525+D2557+D2589+D2622+D2655+D2687+D2720+D2753+D2783+D2816+D2849+D2882+D2883+D2884+D2885+D2886+D2887</f>
        <v>228417.003047</v>
      </c>
      <c r="E5" s="60"/>
    </row>
    <row r="6" ht="23" customHeight="1" spans="1:5">
      <c r="A6" s="41" t="s">
        <v>154</v>
      </c>
      <c r="B6" s="41"/>
      <c r="C6" s="58"/>
      <c r="D6" s="60">
        <f>D10+D661+D27+D41+D60+D77+D90+D105+D125+D143+D165+D185+D205+D249+D215+D232+D260+D281+D298+D312+D331+D347+D359+D378+D393+D409+D432+D446+D458+D472+D483+D499+D515+D525+D541+D562+D578+D590+D606+D621+D638+D649+D674+D690+D699+D709+D719+D732+D744+D758+D768+D778+D792+D803+D816+D832+D843+D854+D865+D876+D892+D911+D922+D932+D941+D953+D970+D986+D998+D1010+D1022+D1037+D1049+D1062+D1078+D1096+D1105+D1116+D1129+D1145+D1165+D1179+D1195+D1205+D1216+D1226+D1238+D1249+D1261+D1273+D1287+D1301+D1316+D1327+D1342+D1368+D1407+D1421+D1436+D1447+D1470+D1482+D1501+D1513+D1524+D1535+D1549+D1567+D1575+D1588+D1603+D1642+D1659+D1729+D1739+D1749+D1759+D1769+D1777+D1785+D1793+D1801+D1809+D1817+D1829+D1839+D1847+D1855+D1863+D1873+D1883+D1893+D1903+D1913+D1923+D1933+D1943+D1953+D1963+D1973+D1983+D1993+D2003+D2013+D2023+D2033+D2043+D2053+D2061+D2069+D2077+D2085+D2093+D2100+D2119+D2133+D2152+D2164+D2177+D2189+D2201+D2215+D2232+D2242+D2254+D2268+D2285+D2300+D2333+D2366+D2398+D2430+D2462+D2494+D2526+D2558+D2590+D2623+D2656+D2688+D2721+D2754+D2784+D2817+D2850</f>
        <v>157467.8913</v>
      </c>
      <c r="E6" s="60"/>
    </row>
    <row r="7" ht="23" customHeight="1" spans="1:5">
      <c r="A7" s="41" t="s">
        <v>155</v>
      </c>
      <c r="B7" s="41"/>
      <c r="C7" s="58"/>
      <c r="D7" s="60">
        <f>D16+D667+D33+D46+D66+D82+D96+D111+D131+D149+D172+D191+D211+D254+D221+D238+D266+D287+D303+D318+D337+D353+D365+D384+D398+D415+D438+D452+D464+D477+D489+D505+D521+D531+D547+D568+D583+D596+D612+D627+D643+D654+D680+D695+D705+D715+D725+D738+D750+D764+D774+D784+D797+D809+D822+D837+D848+D859+D870+D882+D897+D916+D928+D937+D947+D958+D976+D992+D1004+D1016+D1028+D1043+D1055+D1068+D1084+D1101+D1110+D1122+D1135+D1151+D1171+D1185+D1201+D1210+D1222+D1232+D1243+D1255+D1267+D1279+D1294+D1308+D1321+D1333+D1348+D1374+D1412+D1426+D1441+D1453+D1475+D1488+D1506+D1518+D1529+D1541+D1555+D1572+D1581+D1594+D1609+D1648+D1665+D1735+D1745+D1755+D1765+D1774+D1782+D1790+D1798+D1806+D1814+D1823+D1835+D1844+D1852+D1860+D1868+D1879+D1888+D1898+D1908+D1918+D1928+D1938+D1948+D1959+D1968+D1978+D1988+D1998+D2008+D2018+D2028+D2038+D2049+D2058+D2066+D2074+D2082+D2090+D2097+D2106+D2125+D2139+D2158+D2170+D2183+D2195+D2207+D2221+D2238+D2248+D2260+D2274+D2291+D2307+D2340+D2373+D2405+D2437+D2469+D2501+D2533+D2565+D2597+D2630+D2663+D2695+D2728+D2761+D2791+D2824+D2857</f>
        <v>15140.336547</v>
      </c>
      <c r="E7" s="60"/>
    </row>
    <row r="8" ht="23" customHeight="1" spans="1:5">
      <c r="A8" s="41" t="s">
        <v>156</v>
      </c>
      <c r="B8" s="41"/>
      <c r="C8" s="58"/>
      <c r="D8" s="60">
        <f>D19+D670+D36+D49+D69+D85+D99+D114+D134+D152+D175+D194+D257+D224+D241+D269+D290+D306+D321+D340+D356+D368+D387+D401+D418+D441+D455+D467+D480+D492+D508+D534+D550+D571+D586+D599+D615+D630+D646+D657+D683+D728+D741+D753+D787+D800+D812+D825+D840+D851+D862+D873+D885+D888+D900+D903+D908+D919+D950+D962+D979+D995+D1007+D1019+D1031+D1046+D1058+D1071+D1087+D1113+D1125+D1138+D1154+D1174+D1188+D1213+D1235+D1246+D1258+D1270+D1282+D1297+D1311+D1324+D1336+D1351+D1377+D1415+D1429+D1444+D1456+D1478+D1491+D1509+D1521+D1532+D1544+D1558+D1584+D1597+D1612+D1651+D1668+D1826+D1870+D1880+D1890+D1900+D1910+D1920+D1930+D1940+D1950+D1960+D1970+D1980+D1990+D2000+D2010+D2020+D2030+D2040+D2109+D2116+D2128+D2142+D2161+D2173+D2186+D2198+D2210+D2224+D2251+D2263+D2277+D2294+D2310+D2343+D2376+D2408+D2440+D2472+D2504+D2536+D2568+D2600+D2633+D2666+D2698+D2731+D2764+D2794+D2827+D2860+D2882+D2883+D2884+D2885+D2886+D2887</f>
        <v>55808.7752</v>
      </c>
      <c r="E8" s="60"/>
    </row>
    <row r="9" ht="23" customHeight="1" spans="1:5">
      <c r="A9" s="61" t="s">
        <v>157</v>
      </c>
      <c r="B9" s="61"/>
      <c r="C9" s="61"/>
      <c r="D9" s="62">
        <f>D10+D16+D19</f>
        <v>856.44</v>
      </c>
      <c r="E9" s="63"/>
    </row>
    <row r="10" ht="23" customHeight="1" spans="1:5">
      <c r="A10" s="61" t="s">
        <v>158</v>
      </c>
      <c r="B10" s="61"/>
      <c r="C10" s="61"/>
      <c r="D10" s="64">
        <f>SUM(D11:D15)</f>
        <v>553.83</v>
      </c>
      <c r="E10" s="63"/>
    </row>
    <row r="11" ht="23" customHeight="1" spans="1:5">
      <c r="A11" s="65" t="s">
        <v>159</v>
      </c>
      <c r="B11" s="65" t="s">
        <v>160</v>
      </c>
      <c r="C11" s="65" t="s">
        <v>161</v>
      </c>
      <c r="D11" s="66">
        <v>369.5</v>
      </c>
      <c r="E11" s="67" t="s">
        <v>162</v>
      </c>
    </row>
    <row r="12" ht="23" customHeight="1" spans="1:5">
      <c r="A12" s="65" t="s">
        <v>159</v>
      </c>
      <c r="B12" s="65" t="s">
        <v>163</v>
      </c>
      <c r="C12" s="65" t="s">
        <v>161</v>
      </c>
      <c r="D12" s="66">
        <v>30.44</v>
      </c>
      <c r="E12" s="67" t="s">
        <v>162</v>
      </c>
    </row>
    <row r="13" ht="23" customHeight="1" spans="1:5">
      <c r="A13" s="65" t="s">
        <v>159</v>
      </c>
      <c r="B13" s="65" t="s">
        <v>164</v>
      </c>
      <c r="C13" s="65" t="s">
        <v>161</v>
      </c>
      <c r="D13" s="66">
        <v>44.01</v>
      </c>
      <c r="E13" s="67" t="s">
        <v>162</v>
      </c>
    </row>
    <row r="14" ht="23" customHeight="1" spans="1:5">
      <c r="A14" s="65" t="s">
        <v>159</v>
      </c>
      <c r="B14" s="65" t="s">
        <v>165</v>
      </c>
      <c r="C14" s="65" t="s">
        <v>161</v>
      </c>
      <c r="D14" s="66">
        <v>86.48</v>
      </c>
      <c r="E14" s="67" t="s">
        <v>162</v>
      </c>
    </row>
    <row r="15" ht="23" customHeight="1" spans="1:5">
      <c r="A15" s="65" t="s">
        <v>159</v>
      </c>
      <c r="B15" s="65" t="s">
        <v>166</v>
      </c>
      <c r="C15" s="65" t="s">
        <v>161</v>
      </c>
      <c r="D15" s="66">
        <v>23.4</v>
      </c>
      <c r="E15" s="67" t="s">
        <v>162</v>
      </c>
    </row>
    <row r="16" ht="23" customHeight="1" spans="1:5">
      <c r="A16" s="68" t="s">
        <v>167</v>
      </c>
      <c r="B16" s="68"/>
      <c r="C16" s="68"/>
      <c r="D16" s="62">
        <f>SUM(D17:D18)</f>
        <v>116.49</v>
      </c>
      <c r="E16" s="63"/>
    </row>
    <row r="17" ht="23" customHeight="1" spans="1:6">
      <c r="A17" s="65" t="s">
        <v>168</v>
      </c>
      <c r="B17" s="65" t="s">
        <v>169</v>
      </c>
      <c r="C17" s="65" t="s">
        <v>161</v>
      </c>
      <c r="D17" s="66">
        <v>60</v>
      </c>
      <c r="E17" s="67" t="s">
        <v>162</v>
      </c>
    </row>
    <row r="18" ht="23" customHeight="1" spans="1:6">
      <c r="A18" s="65" t="s">
        <v>168</v>
      </c>
      <c r="B18" s="69" t="s">
        <v>170</v>
      </c>
      <c r="C18" s="69" t="s">
        <v>161</v>
      </c>
      <c r="D18" s="70">
        <v>56.49</v>
      </c>
      <c r="E18" s="67" t="s">
        <v>162</v>
      </c>
    </row>
    <row r="19" ht="23" customHeight="1" spans="1:6">
      <c r="A19" s="71" t="s">
        <v>171</v>
      </c>
      <c r="B19" s="71"/>
      <c r="C19" s="72"/>
      <c r="D19" s="73">
        <f>SUM(D20:D25)</f>
        <v>186.12</v>
      </c>
      <c r="E19" s="74"/>
    </row>
    <row r="20" ht="23" customHeight="1" spans="1:6">
      <c r="A20" s="71" t="s">
        <v>172</v>
      </c>
      <c r="B20" s="75" t="s">
        <v>173</v>
      </c>
      <c r="C20" s="65" t="s">
        <v>161</v>
      </c>
      <c r="D20" s="73">
        <v>30</v>
      </c>
      <c r="E20" s="76" t="s">
        <v>174</v>
      </c>
      <c r="F20" s="24"/>
    </row>
    <row r="21" ht="23" customHeight="1" spans="1:6">
      <c r="A21" s="71" t="s">
        <v>172</v>
      </c>
      <c r="B21" s="75" t="s">
        <v>175</v>
      </c>
      <c r="C21" s="69" t="s">
        <v>161</v>
      </c>
      <c r="D21" s="73">
        <v>18</v>
      </c>
      <c r="E21" s="76" t="s">
        <v>174</v>
      </c>
      <c r="F21" s="24"/>
    </row>
    <row r="22" ht="23" customHeight="1" spans="1:6">
      <c r="A22" s="71" t="s">
        <v>172</v>
      </c>
      <c r="B22" s="75" t="s">
        <v>176</v>
      </c>
      <c r="C22" s="65" t="s">
        <v>161</v>
      </c>
      <c r="D22" s="73">
        <v>35.32</v>
      </c>
      <c r="E22" s="76" t="s">
        <v>174</v>
      </c>
      <c r="F22" s="24"/>
    </row>
    <row r="23" ht="23" customHeight="1" spans="1:6">
      <c r="A23" s="71" t="s">
        <v>172</v>
      </c>
      <c r="B23" s="75" t="s">
        <v>177</v>
      </c>
      <c r="C23" s="69" t="s">
        <v>161</v>
      </c>
      <c r="D23" s="73">
        <v>4.8</v>
      </c>
      <c r="E23" s="76" t="s">
        <v>174</v>
      </c>
      <c r="F23" s="24"/>
    </row>
    <row r="24" ht="23" customHeight="1" spans="1:6">
      <c r="A24" s="71" t="s">
        <v>172</v>
      </c>
      <c r="B24" s="75" t="s">
        <v>178</v>
      </c>
      <c r="C24" s="65" t="s">
        <v>161</v>
      </c>
      <c r="D24" s="73">
        <v>20</v>
      </c>
      <c r="E24" s="76" t="s">
        <v>174</v>
      </c>
      <c r="F24" s="24"/>
    </row>
    <row r="25" ht="23" customHeight="1" spans="1:6">
      <c r="A25" s="71" t="s">
        <v>172</v>
      </c>
      <c r="B25" s="75" t="s">
        <v>179</v>
      </c>
      <c r="C25" s="69" t="s">
        <v>161</v>
      </c>
      <c r="D25" s="73">
        <v>78</v>
      </c>
      <c r="E25" s="76" t="s">
        <v>180</v>
      </c>
      <c r="F25" s="24"/>
    </row>
    <row r="26" ht="23" customHeight="1" spans="1:6">
      <c r="A26" s="61" t="s">
        <v>181</v>
      </c>
      <c r="B26" s="61"/>
      <c r="C26" s="61"/>
      <c r="D26" s="64">
        <f>D27+D33+D36</f>
        <v>217.124188</v>
      </c>
      <c r="E26" s="63"/>
    </row>
    <row r="27" ht="23" customHeight="1" spans="1:6">
      <c r="A27" s="61" t="s">
        <v>158</v>
      </c>
      <c r="B27" s="61"/>
      <c r="C27" s="61"/>
      <c r="D27" s="64">
        <f>SUM(D28:D32)</f>
        <v>105.734188</v>
      </c>
      <c r="E27" s="63"/>
    </row>
    <row r="28" ht="23" customHeight="1" spans="1:6">
      <c r="A28" s="63" t="s">
        <v>159</v>
      </c>
      <c r="B28" s="63" t="s">
        <v>160</v>
      </c>
      <c r="C28" s="63" t="s">
        <v>182</v>
      </c>
      <c r="D28" s="77">
        <v>71.9619</v>
      </c>
      <c r="E28" s="67" t="s">
        <v>162</v>
      </c>
    </row>
    <row r="29" ht="23" customHeight="1" spans="1:6">
      <c r="A29" s="63" t="s">
        <v>159</v>
      </c>
      <c r="B29" s="63" t="s">
        <v>183</v>
      </c>
      <c r="C29" s="63" t="s">
        <v>182</v>
      </c>
      <c r="D29" s="77">
        <v>4.2</v>
      </c>
      <c r="E29" s="67" t="s">
        <v>162</v>
      </c>
    </row>
    <row r="30" ht="23" customHeight="1" spans="1:6">
      <c r="A30" s="63" t="s">
        <v>159</v>
      </c>
      <c r="B30" s="63" t="s">
        <v>164</v>
      </c>
      <c r="C30" s="63" t="s">
        <v>182</v>
      </c>
      <c r="D30" s="77">
        <v>8.633268</v>
      </c>
      <c r="E30" s="67" t="s">
        <v>162</v>
      </c>
    </row>
    <row r="31" ht="23" customHeight="1" spans="1:6">
      <c r="A31" s="63" t="s">
        <v>159</v>
      </c>
      <c r="B31" s="63" t="s">
        <v>165</v>
      </c>
      <c r="C31" s="63" t="s">
        <v>182</v>
      </c>
      <c r="D31" s="77">
        <v>17.03302</v>
      </c>
      <c r="E31" s="67" t="s">
        <v>162</v>
      </c>
    </row>
    <row r="32" ht="23" customHeight="1" spans="1:6">
      <c r="A32" s="63" t="s">
        <v>159</v>
      </c>
      <c r="B32" s="63" t="s">
        <v>184</v>
      </c>
      <c r="C32" s="63" t="s">
        <v>182</v>
      </c>
      <c r="D32" s="77">
        <v>3.906</v>
      </c>
      <c r="E32" s="67" t="s">
        <v>162</v>
      </c>
    </row>
    <row r="33" ht="23" customHeight="1" spans="1:5">
      <c r="A33" s="61" t="s">
        <v>167</v>
      </c>
      <c r="B33" s="61"/>
      <c r="C33" s="61"/>
      <c r="D33" s="64">
        <v>18.89</v>
      </c>
      <c r="E33" s="63"/>
    </row>
    <row r="34" ht="23" customHeight="1" spans="1:5">
      <c r="A34" s="63" t="s">
        <v>168</v>
      </c>
      <c r="B34" s="63" t="s">
        <v>170</v>
      </c>
      <c r="C34" s="63" t="s">
        <v>182</v>
      </c>
      <c r="D34" s="77">
        <v>10.49</v>
      </c>
      <c r="E34" s="67" t="s">
        <v>162</v>
      </c>
    </row>
    <row r="35" ht="23" customHeight="1" spans="1:5">
      <c r="A35" s="63" t="s">
        <v>168</v>
      </c>
      <c r="B35" s="63" t="s">
        <v>169</v>
      </c>
      <c r="C35" s="63" t="s">
        <v>182</v>
      </c>
      <c r="D35" s="77">
        <v>8.4</v>
      </c>
      <c r="E35" s="67" t="s">
        <v>162</v>
      </c>
    </row>
    <row r="36" ht="23" customHeight="1" spans="1:5">
      <c r="A36" s="78" t="s">
        <v>171</v>
      </c>
      <c r="B36" s="78"/>
      <c r="C36" s="79"/>
      <c r="D36" s="80">
        <f>SUM(D37:D39)</f>
        <v>92.5</v>
      </c>
      <c r="E36" s="74"/>
    </row>
    <row r="37" ht="23" customHeight="1" spans="1:5">
      <c r="A37" s="78" t="s">
        <v>172</v>
      </c>
      <c r="B37" s="75" t="s">
        <v>185</v>
      </c>
      <c r="C37" s="63" t="s">
        <v>182</v>
      </c>
      <c r="D37" s="73">
        <v>3</v>
      </c>
      <c r="E37" s="76" t="s">
        <v>180</v>
      </c>
    </row>
    <row r="38" ht="23" customHeight="1" spans="1:5">
      <c r="A38" s="78" t="s">
        <v>172</v>
      </c>
      <c r="B38" s="75" t="s">
        <v>186</v>
      </c>
      <c r="C38" s="63" t="s">
        <v>182</v>
      </c>
      <c r="D38" s="73">
        <v>17</v>
      </c>
      <c r="E38" s="76" t="s">
        <v>180</v>
      </c>
    </row>
    <row r="39" ht="23" customHeight="1" spans="1:5">
      <c r="A39" s="78" t="s">
        <v>172</v>
      </c>
      <c r="B39" s="75" t="s">
        <v>187</v>
      </c>
      <c r="C39" s="63" t="s">
        <v>182</v>
      </c>
      <c r="D39" s="73">
        <v>72.5</v>
      </c>
      <c r="E39" s="76" t="s">
        <v>174</v>
      </c>
    </row>
    <row r="40" ht="23" customHeight="1" spans="1:5">
      <c r="A40" s="61" t="s">
        <v>188</v>
      </c>
      <c r="B40" s="61"/>
      <c r="C40" s="61"/>
      <c r="D40" s="64">
        <f>D41+D46+D49</f>
        <v>1025.3612</v>
      </c>
      <c r="E40" s="63"/>
    </row>
    <row r="41" ht="23" customHeight="1" spans="1:5">
      <c r="A41" s="61" t="s">
        <v>158</v>
      </c>
      <c r="B41" s="61"/>
      <c r="C41" s="61"/>
      <c r="D41" s="64">
        <v>437.22</v>
      </c>
      <c r="E41" s="63"/>
    </row>
    <row r="42" ht="23" customHeight="1" spans="1:5">
      <c r="A42" s="63" t="s">
        <v>159</v>
      </c>
      <c r="B42" s="63" t="s">
        <v>165</v>
      </c>
      <c r="C42" s="63" t="s">
        <v>189</v>
      </c>
      <c r="D42" s="77">
        <v>74.09</v>
      </c>
      <c r="E42" s="67" t="s">
        <v>162</v>
      </c>
    </row>
    <row r="43" ht="23" customHeight="1" spans="1:5">
      <c r="A43" s="63" t="s">
        <v>159</v>
      </c>
      <c r="B43" s="63" t="s">
        <v>164</v>
      </c>
      <c r="C43" s="63" t="s">
        <v>189</v>
      </c>
      <c r="D43" s="77">
        <v>36.59</v>
      </c>
      <c r="E43" s="67" t="s">
        <v>162</v>
      </c>
    </row>
    <row r="44" ht="23" customHeight="1" spans="1:5">
      <c r="A44" s="63" t="s">
        <v>159</v>
      </c>
      <c r="B44" s="63" t="s">
        <v>166</v>
      </c>
      <c r="C44" s="63" t="s">
        <v>189</v>
      </c>
      <c r="D44" s="77">
        <v>21.6</v>
      </c>
      <c r="E44" s="67" t="s">
        <v>162</v>
      </c>
    </row>
    <row r="45" ht="23" customHeight="1" spans="1:5">
      <c r="A45" s="63" t="s">
        <v>159</v>
      </c>
      <c r="B45" s="63" t="s">
        <v>160</v>
      </c>
      <c r="C45" s="63" t="s">
        <v>189</v>
      </c>
      <c r="D45" s="77">
        <v>304.93</v>
      </c>
      <c r="E45" s="67" t="s">
        <v>162</v>
      </c>
    </row>
    <row r="46" ht="23" customHeight="1" spans="1:5">
      <c r="A46" s="61" t="s">
        <v>167</v>
      </c>
      <c r="B46" s="61"/>
      <c r="C46" s="61"/>
      <c r="D46" s="64">
        <v>227.36</v>
      </c>
      <c r="E46" s="63"/>
    </row>
    <row r="47" ht="23" customHeight="1" spans="1:5">
      <c r="A47" s="63" t="s">
        <v>168</v>
      </c>
      <c r="B47" s="63" t="s">
        <v>169</v>
      </c>
      <c r="C47" s="63" t="s">
        <v>189</v>
      </c>
      <c r="D47" s="77">
        <v>216.56</v>
      </c>
      <c r="E47" s="67" t="s">
        <v>162</v>
      </c>
    </row>
    <row r="48" ht="23" customHeight="1" spans="1:5">
      <c r="A48" s="81" t="s">
        <v>168</v>
      </c>
      <c r="B48" s="81" t="s">
        <v>170</v>
      </c>
      <c r="C48" s="81" t="s">
        <v>189</v>
      </c>
      <c r="D48" s="82">
        <v>10.8</v>
      </c>
      <c r="E48" s="67" t="s">
        <v>162</v>
      </c>
    </row>
    <row r="49" ht="23" customHeight="1" spans="1:6">
      <c r="A49" s="78" t="s">
        <v>171</v>
      </c>
      <c r="B49" s="78"/>
      <c r="C49" s="79"/>
      <c r="D49" s="80">
        <f>SUM(D50:D58)</f>
        <v>360.7812</v>
      </c>
      <c r="E49" s="83"/>
    </row>
    <row r="50" ht="23" customHeight="1" spans="1:6">
      <c r="A50" s="78" t="s">
        <v>172</v>
      </c>
      <c r="B50" s="75" t="s">
        <v>190</v>
      </c>
      <c r="C50" s="63" t="s">
        <v>189</v>
      </c>
      <c r="D50" s="84">
        <v>97</v>
      </c>
      <c r="E50" s="76" t="s">
        <v>174</v>
      </c>
    </row>
    <row r="51" ht="23" customHeight="1" spans="1:6">
      <c r="A51" s="78" t="s">
        <v>172</v>
      </c>
      <c r="B51" s="75" t="s">
        <v>191</v>
      </c>
      <c r="C51" s="63" t="s">
        <v>189</v>
      </c>
      <c r="D51" s="73">
        <v>139.9212</v>
      </c>
      <c r="E51" s="76" t="s">
        <v>174</v>
      </c>
    </row>
    <row r="52" ht="23" customHeight="1" spans="1:6">
      <c r="A52" s="78" t="s">
        <v>172</v>
      </c>
      <c r="B52" s="75" t="s">
        <v>192</v>
      </c>
      <c r="C52" s="63" t="s">
        <v>189</v>
      </c>
      <c r="D52" s="73">
        <v>30</v>
      </c>
      <c r="E52" s="76" t="s">
        <v>174</v>
      </c>
      <c r="F52" s="24"/>
    </row>
    <row r="53" ht="23" customHeight="1" spans="1:6">
      <c r="A53" s="78" t="s">
        <v>172</v>
      </c>
      <c r="B53" s="75" t="s">
        <v>193</v>
      </c>
      <c r="C53" s="63" t="s">
        <v>189</v>
      </c>
      <c r="D53" s="73">
        <v>3</v>
      </c>
      <c r="E53" s="76" t="s">
        <v>180</v>
      </c>
      <c r="F53" s="24"/>
    </row>
    <row r="54" ht="23" customHeight="1" spans="1:6">
      <c r="A54" s="78" t="s">
        <v>172</v>
      </c>
      <c r="B54" s="75" t="s">
        <v>194</v>
      </c>
      <c r="C54" s="63" t="s">
        <v>189</v>
      </c>
      <c r="D54" s="73">
        <v>1</v>
      </c>
      <c r="E54" s="76" t="s">
        <v>180</v>
      </c>
      <c r="F54" s="24"/>
    </row>
    <row r="55" ht="23" customHeight="1" spans="1:6">
      <c r="A55" s="78" t="s">
        <v>172</v>
      </c>
      <c r="B55" s="75" t="s">
        <v>195</v>
      </c>
      <c r="C55" s="63" t="s">
        <v>189</v>
      </c>
      <c r="D55" s="73">
        <v>43.86</v>
      </c>
      <c r="E55" s="76" t="s">
        <v>174</v>
      </c>
      <c r="F55" s="24"/>
    </row>
    <row r="56" ht="23" customHeight="1" spans="1:6">
      <c r="A56" s="78" t="s">
        <v>172</v>
      </c>
      <c r="B56" s="75" t="s">
        <v>196</v>
      </c>
      <c r="C56" s="63" t="s">
        <v>189</v>
      </c>
      <c r="D56" s="73">
        <v>3</v>
      </c>
      <c r="E56" s="76" t="s">
        <v>174</v>
      </c>
    </row>
    <row r="57" ht="23" customHeight="1" spans="1:6">
      <c r="A57" s="78" t="s">
        <v>172</v>
      </c>
      <c r="B57" s="75" t="s">
        <v>197</v>
      </c>
      <c r="C57" s="63" t="s">
        <v>189</v>
      </c>
      <c r="D57" s="73">
        <v>3</v>
      </c>
      <c r="E57" s="76" t="s">
        <v>174</v>
      </c>
    </row>
    <row r="58" ht="23" customHeight="1" spans="1:6">
      <c r="A58" s="78" t="s">
        <v>172</v>
      </c>
      <c r="B58" s="75" t="s">
        <v>198</v>
      </c>
      <c r="C58" s="63" t="s">
        <v>189</v>
      </c>
      <c r="D58" s="73">
        <v>40</v>
      </c>
      <c r="E58" s="76" t="s">
        <v>174</v>
      </c>
    </row>
    <row r="59" ht="23" customHeight="1" spans="1:6">
      <c r="A59" s="61" t="s">
        <v>199</v>
      </c>
      <c r="B59" s="61"/>
      <c r="C59" s="61"/>
      <c r="D59" s="64">
        <f>D60+D66+D69</f>
        <v>1265.92</v>
      </c>
      <c r="E59" s="63"/>
    </row>
    <row r="60" ht="23" customHeight="1" spans="1:6">
      <c r="A60" s="61" t="s">
        <v>158</v>
      </c>
      <c r="B60" s="61"/>
      <c r="C60" s="61"/>
      <c r="D60" s="64">
        <v>870.2</v>
      </c>
      <c r="E60" s="63"/>
    </row>
    <row r="61" ht="23" customHeight="1" spans="1:6">
      <c r="A61" s="63" t="s">
        <v>159</v>
      </c>
      <c r="B61" s="63" t="s">
        <v>160</v>
      </c>
      <c r="C61" s="63" t="s">
        <v>200</v>
      </c>
      <c r="D61" s="77">
        <v>589.77</v>
      </c>
      <c r="E61" s="67" t="s">
        <v>162</v>
      </c>
    </row>
    <row r="62" ht="23" customHeight="1" spans="1:6">
      <c r="A62" s="63" t="s">
        <v>159</v>
      </c>
      <c r="B62" s="63" t="s">
        <v>165</v>
      </c>
      <c r="C62" s="63" t="s">
        <v>200</v>
      </c>
      <c r="D62" s="77">
        <v>139.67</v>
      </c>
      <c r="E62" s="67" t="s">
        <v>162</v>
      </c>
    </row>
    <row r="63" ht="23" customHeight="1" spans="1:6">
      <c r="A63" s="63" t="s">
        <v>159</v>
      </c>
      <c r="B63" s="63" t="s">
        <v>164</v>
      </c>
      <c r="C63" s="63" t="s">
        <v>200</v>
      </c>
      <c r="D63" s="77">
        <v>70.76</v>
      </c>
      <c r="E63" s="67" t="s">
        <v>162</v>
      </c>
    </row>
    <row r="64" ht="23" customHeight="1" spans="1:6">
      <c r="A64" s="63" t="s">
        <v>159</v>
      </c>
      <c r="B64" s="63" t="s">
        <v>163</v>
      </c>
      <c r="C64" s="63" t="s">
        <v>200</v>
      </c>
      <c r="D64" s="77">
        <v>35.2</v>
      </c>
      <c r="E64" s="67" t="s">
        <v>162</v>
      </c>
    </row>
    <row r="65" ht="23" customHeight="1" spans="1:5">
      <c r="A65" s="63" t="s">
        <v>159</v>
      </c>
      <c r="B65" s="63" t="s">
        <v>166</v>
      </c>
      <c r="C65" s="63" t="s">
        <v>200</v>
      </c>
      <c r="D65" s="77">
        <v>34.8</v>
      </c>
      <c r="E65" s="67" t="s">
        <v>162</v>
      </c>
    </row>
    <row r="66" ht="23" customHeight="1" spans="1:5">
      <c r="A66" s="61" t="s">
        <v>167</v>
      </c>
      <c r="B66" s="61"/>
      <c r="C66" s="61"/>
      <c r="D66" s="64">
        <v>162.52</v>
      </c>
      <c r="E66" s="63"/>
    </row>
    <row r="67" ht="23" customHeight="1" spans="1:5">
      <c r="A67" s="63" t="s">
        <v>168</v>
      </c>
      <c r="B67" s="63" t="s">
        <v>169</v>
      </c>
      <c r="C67" s="63" t="s">
        <v>200</v>
      </c>
      <c r="D67" s="77">
        <v>81.52</v>
      </c>
      <c r="E67" s="67" t="s">
        <v>162</v>
      </c>
    </row>
    <row r="68" ht="23" customHeight="1" spans="1:5">
      <c r="A68" s="63" t="s">
        <v>168</v>
      </c>
      <c r="B68" s="63" t="s">
        <v>170</v>
      </c>
      <c r="C68" s="63" t="s">
        <v>200</v>
      </c>
      <c r="D68" s="82">
        <v>81</v>
      </c>
      <c r="E68" s="67" t="s">
        <v>162</v>
      </c>
    </row>
    <row r="69" ht="23" customHeight="1" spans="1:5">
      <c r="A69" s="78" t="s">
        <v>171</v>
      </c>
      <c r="B69" s="78"/>
      <c r="C69" s="79"/>
      <c r="D69" s="80">
        <f>SUM(D70:D75)</f>
        <v>233.2</v>
      </c>
      <c r="E69" s="83"/>
    </row>
    <row r="70" ht="23" customHeight="1" spans="1:5">
      <c r="A70" s="78" t="s">
        <v>172</v>
      </c>
      <c r="B70" s="75" t="s">
        <v>173</v>
      </c>
      <c r="C70" s="63" t="s">
        <v>200</v>
      </c>
      <c r="D70" s="73">
        <v>30</v>
      </c>
      <c r="E70" s="76" t="s">
        <v>174</v>
      </c>
    </row>
    <row r="71" ht="23" customHeight="1" spans="1:5">
      <c r="A71" s="78" t="s">
        <v>172</v>
      </c>
      <c r="B71" s="75" t="s">
        <v>201</v>
      </c>
      <c r="C71" s="63" t="s">
        <v>200</v>
      </c>
      <c r="D71" s="73">
        <v>64.8</v>
      </c>
      <c r="E71" s="76" t="s">
        <v>174</v>
      </c>
    </row>
    <row r="72" ht="23" customHeight="1" spans="1:5">
      <c r="A72" s="78" t="s">
        <v>172</v>
      </c>
      <c r="B72" s="75" t="s">
        <v>202</v>
      </c>
      <c r="C72" s="63" t="s">
        <v>200</v>
      </c>
      <c r="D72" s="73">
        <v>5</v>
      </c>
      <c r="E72" s="76" t="s">
        <v>174</v>
      </c>
    </row>
    <row r="73" ht="23" customHeight="1" spans="1:5">
      <c r="A73" s="78" t="s">
        <v>172</v>
      </c>
      <c r="B73" s="75" t="s">
        <v>203</v>
      </c>
      <c r="C73" s="63" t="s">
        <v>200</v>
      </c>
      <c r="D73" s="73">
        <v>116</v>
      </c>
      <c r="E73" s="76" t="s">
        <v>180</v>
      </c>
    </row>
    <row r="74" ht="23" customHeight="1" spans="1:5">
      <c r="A74" s="78" t="s">
        <v>172</v>
      </c>
      <c r="B74" s="75" t="s">
        <v>204</v>
      </c>
      <c r="C74" s="63" t="s">
        <v>200</v>
      </c>
      <c r="D74" s="73">
        <v>8</v>
      </c>
      <c r="E74" s="76" t="s">
        <v>180</v>
      </c>
    </row>
    <row r="75" ht="23" customHeight="1" spans="1:5">
      <c r="A75" s="78" t="s">
        <v>172</v>
      </c>
      <c r="B75" s="75" t="s">
        <v>205</v>
      </c>
      <c r="C75" s="63" t="s">
        <v>200</v>
      </c>
      <c r="D75" s="73">
        <v>9.4</v>
      </c>
      <c r="E75" s="76" t="s">
        <v>174</v>
      </c>
    </row>
    <row r="76" ht="23" customHeight="1" spans="1:5">
      <c r="A76" s="61" t="s">
        <v>206</v>
      </c>
      <c r="B76" s="61"/>
      <c r="C76" s="61"/>
      <c r="D76" s="64">
        <f>D77+D82+D85</f>
        <v>153.6</v>
      </c>
      <c r="E76" s="63"/>
    </row>
    <row r="77" ht="23" customHeight="1" spans="1:5">
      <c r="A77" s="61" t="s">
        <v>158</v>
      </c>
      <c r="B77" s="61"/>
      <c r="C77" s="61"/>
      <c r="D77" s="64">
        <v>116.26</v>
      </c>
      <c r="E77" s="63"/>
    </row>
    <row r="78" ht="23" customHeight="1" spans="1:5">
      <c r="A78" s="63" t="s">
        <v>159</v>
      </c>
      <c r="B78" s="63" t="s">
        <v>160</v>
      </c>
      <c r="C78" s="63" t="s">
        <v>207</v>
      </c>
      <c r="D78" s="77">
        <v>81.28</v>
      </c>
      <c r="E78" s="67" t="s">
        <v>162</v>
      </c>
    </row>
    <row r="79" ht="23" customHeight="1" spans="1:5">
      <c r="A79" s="63" t="s">
        <v>159</v>
      </c>
      <c r="B79" s="63" t="s">
        <v>165</v>
      </c>
      <c r="C79" s="63" t="s">
        <v>207</v>
      </c>
      <c r="D79" s="77">
        <v>19.83</v>
      </c>
      <c r="E79" s="67" t="s">
        <v>162</v>
      </c>
    </row>
    <row r="80" ht="23" customHeight="1" spans="1:5">
      <c r="A80" s="63" t="s">
        <v>159</v>
      </c>
      <c r="B80" s="63" t="s">
        <v>164</v>
      </c>
      <c r="C80" s="63" t="s">
        <v>207</v>
      </c>
      <c r="D80" s="77">
        <v>9.75</v>
      </c>
      <c r="E80" s="67" t="s">
        <v>162</v>
      </c>
    </row>
    <row r="81" ht="23" customHeight="1" spans="1:5">
      <c r="A81" s="63" t="s">
        <v>159</v>
      </c>
      <c r="B81" s="63" t="s">
        <v>166</v>
      </c>
      <c r="C81" s="63" t="s">
        <v>207</v>
      </c>
      <c r="D81" s="77">
        <v>5.4</v>
      </c>
      <c r="E81" s="67" t="s">
        <v>162</v>
      </c>
    </row>
    <row r="82" ht="23" customHeight="1" spans="1:5">
      <c r="A82" s="61" t="s">
        <v>167</v>
      </c>
      <c r="B82" s="61"/>
      <c r="C82" s="61"/>
      <c r="D82" s="64">
        <v>11.34</v>
      </c>
      <c r="E82" s="63"/>
    </row>
    <row r="83" ht="23" customHeight="1" spans="1:5">
      <c r="A83" s="63" t="s">
        <v>168</v>
      </c>
      <c r="B83" s="63" t="s">
        <v>169</v>
      </c>
      <c r="C83" s="63" t="s">
        <v>207</v>
      </c>
      <c r="D83" s="77">
        <v>8.64</v>
      </c>
      <c r="E83" s="67" t="s">
        <v>162</v>
      </c>
    </row>
    <row r="84" ht="23" customHeight="1" spans="1:5">
      <c r="A84" s="63" t="s">
        <v>168</v>
      </c>
      <c r="B84" s="63" t="s">
        <v>170</v>
      </c>
      <c r="C84" s="63" t="s">
        <v>207</v>
      </c>
      <c r="D84" s="82">
        <v>2.7</v>
      </c>
      <c r="E84" s="67" t="s">
        <v>162</v>
      </c>
    </row>
    <row r="85" ht="23" customHeight="1" spans="1:5">
      <c r="A85" s="78" t="s">
        <v>171</v>
      </c>
      <c r="B85" s="78"/>
      <c r="C85" s="85"/>
      <c r="D85" s="80">
        <f>SUM(D86:D88)</f>
        <v>26</v>
      </c>
      <c r="E85" s="83"/>
    </row>
    <row r="86" ht="23" customHeight="1" spans="1:5">
      <c r="A86" s="78" t="s">
        <v>172</v>
      </c>
      <c r="B86" s="75" t="s">
        <v>208</v>
      </c>
      <c r="C86" s="63" t="s">
        <v>207</v>
      </c>
      <c r="D86" s="73">
        <v>3</v>
      </c>
      <c r="E86" s="76" t="s">
        <v>180</v>
      </c>
    </row>
    <row r="87" ht="23" customHeight="1" spans="1:5">
      <c r="A87" s="78" t="s">
        <v>172</v>
      </c>
      <c r="B87" s="75" t="s">
        <v>209</v>
      </c>
      <c r="C87" s="63" t="s">
        <v>207</v>
      </c>
      <c r="D87" s="73">
        <v>3</v>
      </c>
      <c r="E87" s="76" t="s">
        <v>180</v>
      </c>
    </row>
    <row r="88" ht="23" customHeight="1" spans="1:5">
      <c r="A88" s="78" t="s">
        <v>172</v>
      </c>
      <c r="B88" s="75" t="s">
        <v>210</v>
      </c>
      <c r="C88" s="63" t="s">
        <v>207</v>
      </c>
      <c r="D88" s="73">
        <v>20</v>
      </c>
      <c r="E88" s="76" t="s">
        <v>180</v>
      </c>
    </row>
    <row r="89" ht="23" customHeight="1" spans="1:5">
      <c r="A89" s="61" t="s">
        <v>211</v>
      </c>
      <c r="B89" s="61"/>
      <c r="C89" s="61"/>
      <c r="D89" s="64">
        <f>D90+D96+D99</f>
        <v>77.52</v>
      </c>
      <c r="E89" s="63"/>
    </row>
    <row r="90" ht="23" customHeight="1" spans="1:5">
      <c r="A90" s="61" t="s">
        <v>158</v>
      </c>
      <c r="B90" s="61"/>
      <c r="C90" s="61"/>
      <c r="D90" s="64">
        <v>30.7</v>
      </c>
      <c r="E90" s="63"/>
    </row>
    <row r="91" ht="23" customHeight="1" spans="1:5">
      <c r="A91" s="63" t="s">
        <v>159</v>
      </c>
      <c r="B91" s="63" t="s">
        <v>165</v>
      </c>
      <c r="C91" s="63" t="s">
        <v>212</v>
      </c>
      <c r="D91" s="77">
        <v>5.22</v>
      </c>
      <c r="E91" s="67" t="s">
        <v>162</v>
      </c>
    </row>
    <row r="92" ht="23" customHeight="1" spans="1:5">
      <c r="A92" s="63" t="s">
        <v>159</v>
      </c>
      <c r="B92" s="63" t="s">
        <v>166</v>
      </c>
      <c r="C92" s="63" t="s">
        <v>212</v>
      </c>
      <c r="D92" s="77">
        <v>1.2</v>
      </c>
      <c r="E92" s="67" t="s">
        <v>162</v>
      </c>
    </row>
    <row r="93" ht="23" customHeight="1" spans="1:5">
      <c r="A93" s="63" t="s">
        <v>159</v>
      </c>
      <c r="B93" s="63" t="s">
        <v>160</v>
      </c>
      <c r="C93" s="63" t="s">
        <v>212</v>
      </c>
      <c r="D93" s="77">
        <v>21.19</v>
      </c>
      <c r="E93" s="67" t="s">
        <v>162</v>
      </c>
    </row>
    <row r="94" ht="23" customHeight="1" spans="1:5">
      <c r="A94" s="63" t="s">
        <v>159</v>
      </c>
      <c r="B94" s="63" t="s">
        <v>164</v>
      </c>
      <c r="C94" s="63" t="s">
        <v>212</v>
      </c>
      <c r="D94" s="77">
        <v>2.54</v>
      </c>
      <c r="E94" s="67" t="s">
        <v>162</v>
      </c>
    </row>
    <row r="95" ht="23" customHeight="1" spans="1:5">
      <c r="A95" s="63" t="s">
        <v>159</v>
      </c>
      <c r="B95" s="63" t="s">
        <v>163</v>
      </c>
      <c r="C95" s="63" t="s">
        <v>212</v>
      </c>
      <c r="D95" s="77">
        <v>0.56</v>
      </c>
      <c r="E95" s="67" t="s">
        <v>162</v>
      </c>
    </row>
    <row r="96" ht="23" customHeight="1" spans="1:5">
      <c r="A96" s="61" t="s">
        <v>167</v>
      </c>
      <c r="B96" s="61"/>
      <c r="C96" s="61"/>
      <c r="D96" s="64">
        <v>2.82</v>
      </c>
      <c r="E96" s="63"/>
    </row>
    <row r="97" ht="23" customHeight="1" spans="1:6">
      <c r="A97" s="63" t="s">
        <v>168</v>
      </c>
      <c r="B97" s="63" t="s">
        <v>169</v>
      </c>
      <c r="C97" s="63" t="s">
        <v>212</v>
      </c>
      <c r="D97" s="77">
        <v>1.92</v>
      </c>
      <c r="E97" s="67" t="s">
        <v>162</v>
      </c>
    </row>
    <row r="98" ht="23" customHeight="1" spans="1:6">
      <c r="A98" s="81" t="s">
        <v>168</v>
      </c>
      <c r="B98" s="81" t="s">
        <v>170</v>
      </c>
      <c r="C98" s="81" t="s">
        <v>212</v>
      </c>
      <c r="D98" s="82">
        <v>0.9</v>
      </c>
      <c r="E98" s="67" t="s">
        <v>162</v>
      </c>
    </row>
    <row r="99" ht="23" customHeight="1" spans="1:6">
      <c r="A99" s="78" t="s">
        <v>171</v>
      </c>
      <c r="B99" s="78"/>
      <c r="C99" s="79"/>
      <c r="D99" s="80">
        <f>SUM(D100:D103)</f>
        <v>44</v>
      </c>
      <c r="E99" s="83"/>
    </row>
    <row r="100" ht="23" customHeight="1" spans="1:6">
      <c r="A100" s="78" t="s">
        <v>172</v>
      </c>
      <c r="B100" s="86" t="s">
        <v>213</v>
      </c>
      <c r="C100" s="63" t="s">
        <v>212</v>
      </c>
      <c r="D100" s="73">
        <v>8</v>
      </c>
      <c r="E100" s="76" t="s">
        <v>174</v>
      </c>
    </row>
    <row r="101" ht="23" customHeight="1" spans="1:6">
      <c r="A101" s="78" t="s">
        <v>172</v>
      </c>
      <c r="B101" s="86" t="s">
        <v>214</v>
      </c>
      <c r="C101" s="63" t="s">
        <v>212</v>
      </c>
      <c r="D101" s="73">
        <v>25</v>
      </c>
      <c r="E101" s="76" t="s">
        <v>180</v>
      </c>
    </row>
    <row r="102" ht="23" customHeight="1" spans="1:6">
      <c r="A102" s="78" t="s">
        <v>172</v>
      </c>
      <c r="B102" s="86" t="s">
        <v>215</v>
      </c>
      <c r="C102" s="63" t="s">
        <v>212</v>
      </c>
      <c r="D102" s="73">
        <v>3</v>
      </c>
      <c r="E102" s="76" t="s">
        <v>174</v>
      </c>
      <c r="F102" s="24"/>
    </row>
    <row r="103" ht="23" customHeight="1" spans="1:6">
      <c r="A103" s="78" t="s">
        <v>172</v>
      </c>
      <c r="B103" s="86" t="s">
        <v>216</v>
      </c>
      <c r="C103" s="63" t="s">
        <v>212</v>
      </c>
      <c r="D103" s="73">
        <v>8</v>
      </c>
      <c r="E103" s="76" t="s">
        <v>174</v>
      </c>
      <c r="F103" s="24"/>
    </row>
    <row r="104" ht="23" customHeight="1" spans="1:6">
      <c r="A104" s="61" t="s">
        <v>217</v>
      </c>
      <c r="B104" s="61"/>
      <c r="C104" s="61"/>
      <c r="D104" s="64">
        <f>D105+D111+D114</f>
        <v>945.34</v>
      </c>
      <c r="E104" s="63"/>
      <c r="F104" s="24"/>
    </row>
    <row r="105" ht="23" customHeight="1" spans="1:6">
      <c r="A105" s="61" t="s">
        <v>158</v>
      </c>
      <c r="B105" s="61"/>
      <c r="C105" s="61"/>
      <c r="D105" s="64">
        <v>594.03</v>
      </c>
      <c r="E105" s="63"/>
      <c r="F105" s="24"/>
    </row>
    <row r="106" ht="23" customHeight="1" spans="1:6">
      <c r="A106" s="63" t="s">
        <v>159</v>
      </c>
      <c r="B106" s="63" t="s">
        <v>163</v>
      </c>
      <c r="C106" s="63" t="s">
        <v>218</v>
      </c>
      <c r="D106" s="77">
        <v>31.54</v>
      </c>
      <c r="E106" s="67" t="s">
        <v>162</v>
      </c>
      <c r="F106" s="24"/>
    </row>
    <row r="107" ht="23" customHeight="1" spans="1:6">
      <c r="A107" s="63" t="s">
        <v>159</v>
      </c>
      <c r="B107" s="63" t="s">
        <v>165</v>
      </c>
      <c r="C107" s="63" t="s">
        <v>218</v>
      </c>
      <c r="D107" s="77">
        <v>94.33</v>
      </c>
      <c r="E107" s="67" t="s">
        <v>162</v>
      </c>
      <c r="F107" s="24"/>
    </row>
    <row r="108" ht="23" customHeight="1" spans="1:6">
      <c r="A108" s="63" t="s">
        <v>159</v>
      </c>
      <c r="B108" s="63" t="s">
        <v>166</v>
      </c>
      <c r="C108" s="63" t="s">
        <v>218</v>
      </c>
      <c r="D108" s="77">
        <v>21.6</v>
      </c>
      <c r="E108" s="67" t="s">
        <v>162</v>
      </c>
      <c r="F108" s="24"/>
    </row>
    <row r="109" ht="23" customHeight="1" spans="1:6">
      <c r="A109" s="63" t="s">
        <v>159</v>
      </c>
      <c r="B109" s="63" t="s">
        <v>160</v>
      </c>
      <c r="C109" s="63" t="s">
        <v>218</v>
      </c>
      <c r="D109" s="77">
        <v>398.72</v>
      </c>
      <c r="E109" s="67" t="s">
        <v>162</v>
      </c>
      <c r="F109" s="24"/>
    </row>
    <row r="110" ht="23" customHeight="1" spans="1:6">
      <c r="A110" s="63" t="s">
        <v>159</v>
      </c>
      <c r="B110" s="63" t="s">
        <v>164</v>
      </c>
      <c r="C110" s="63" t="s">
        <v>218</v>
      </c>
      <c r="D110" s="77">
        <v>47.83</v>
      </c>
      <c r="E110" s="67" t="s">
        <v>162</v>
      </c>
      <c r="F110" s="24"/>
    </row>
    <row r="111" ht="23" customHeight="1" spans="1:6">
      <c r="A111" s="61" t="s">
        <v>167</v>
      </c>
      <c r="B111" s="61"/>
      <c r="C111" s="61"/>
      <c r="D111" s="64">
        <v>117.19</v>
      </c>
      <c r="E111" s="63"/>
      <c r="F111" s="24"/>
    </row>
    <row r="112" ht="23" customHeight="1" spans="1:6">
      <c r="A112" s="63" t="s">
        <v>168</v>
      </c>
      <c r="B112" s="63" t="s">
        <v>169</v>
      </c>
      <c r="C112" s="63" t="s">
        <v>218</v>
      </c>
      <c r="D112" s="77">
        <v>54.56</v>
      </c>
      <c r="E112" s="67" t="s">
        <v>162</v>
      </c>
      <c r="F112" s="24"/>
    </row>
    <row r="113" ht="23" customHeight="1" spans="1:6">
      <c r="A113" s="63" t="s">
        <v>168</v>
      </c>
      <c r="B113" s="63" t="s">
        <v>170</v>
      </c>
      <c r="C113" s="63" t="s">
        <v>218</v>
      </c>
      <c r="D113" s="82">
        <v>62.63</v>
      </c>
      <c r="E113" s="67" t="s">
        <v>162</v>
      </c>
      <c r="F113" s="24"/>
    </row>
    <row r="114" ht="23" customHeight="1" spans="1:6">
      <c r="A114" s="78" t="s">
        <v>171</v>
      </c>
      <c r="B114" s="78"/>
      <c r="C114" s="87"/>
      <c r="D114" s="80">
        <f>SUM(D115:D123)</f>
        <v>234.12</v>
      </c>
      <c r="E114" s="83"/>
      <c r="F114" s="24"/>
    </row>
    <row r="115" ht="23" customHeight="1" spans="1:6">
      <c r="A115" s="78" t="s">
        <v>172</v>
      </c>
      <c r="B115" s="75" t="s">
        <v>173</v>
      </c>
      <c r="C115" s="63" t="s">
        <v>218</v>
      </c>
      <c r="D115" s="73">
        <v>30</v>
      </c>
      <c r="E115" s="76" t="s">
        <v>174</v>
      </c>
      <c r="F115" s="24"/>
    </row>
    <row r="116" ht="23" customHeight="1" spans="1:6">
      <c r="A116" s="78" t="s">
        <v>172</v>
      </c>
      <c r="B116" s="75" t="s">
        <v>219</v>
      </c>
      <c r="C116" s="63" t="s">
        <v>218</v>
      </c>
      <c r="D116" s="73">
        <v>20</v>
      </c>
      <c r="E116" s="76" t="s">
        <v>174</v>
      </c>
      <c r="F116" s="24"/>
    </row>
    <row r="117" ht="23" customHeight="1" spans="1:6">
      <c r="A117" s="78" t="s">
        <v>172</v>
      </c>
      <c r="B117" s="75" t="s">
        <v>220</v>
      </c>
      <c r="C117" s="63" t="s">
        <v>218</v>
      </c>
      <c r="D117" s="73">
        <v>56.12</v>
      </c>
      <c r="E117" s="76" t="s">
        <v>174</v>
      </c>
      <c r="F117" s="24"/>
    </row>
    <row r="118" ht="23" customHeight="1" spans="1:6">
      <c r="A118" s="78" t="s">
        <v>172</v>
      </c>
      <c r="B118" s="75" t="s">
        <v>221</v>
      </c>
      <c r="C118" s="63" t="s">
        <v>218</v>
      </c>
      <c r="D118" s="73">
        <v>2</v>
      </c>
      <c r="E118" s="76" t="s">
        <v>174</v>
      </c>
      <c r="F118" s="24"/>
    </row>
    <row r="119" ht="23" customHeight="1" spans="1:6">
      <c r="A119" s="78" t="s">
        <v>172</v>
      </c>
      <c r="B119" s="75" t="s">
        <v>222</v>
      </c>
      <c r="C119" s="63" t="s">
        <v>218</v>
      </c>
      <c r="D119" s="73">
        <v>14</v>
      </c>
      <c r="E119" s="76" t="s">
        <v>174</v>
      </c>
      <c r="F119" s="24"/>
    </row>
    <row r="120" ht="23" customHeight="1" spans="1:6">
      <c r="A120" s="78" t="s">
        <v>172</v>
      </c>
      <c r="B120" s="75" t="s">
        <v>223</v>
      </c>
      <c r="C120" s="63" t="s">
        <v>218</v>
      </c>
      <c r="D120" s="73">
        <v>28</v>
      </c>
      <c r="E120" s="76" t="s">
        <v>180</v>
      </c>
      <c r="F120" s="24"/>
    </row>
    <row r="121" ht="23" customHeight="1" spans="1:6">
      <c r="A121" s="78" t="s">
        <v>172</v>
      </c>
      <c r="B121" s="75" t="s">
        <v>224</v>
      </c>
      <c r="C121" s="63" t="s">
        <v>218</v>
      </c>
      <c r="D121" s="73">
        <v>72</v>
      </c>
      <c r="E121" s="76" t="s">
        <v>180</v>
      </c>
    </row>
    <row r="122" ht="23" customHeight="1" spans="1:6">
      <c r="A122" s="78" t="s">
        <v>172</v>
      </c>
      <c r="B122" s="75" t="s">
        <v>225</v>
      </c>
      <c r="C122" s="63" t="s">
        <v>218</v>
      </c>
      <c r="D122" s="73">
        <v>6</v>
      </c>
      <c r="E122" s="76" t="s">
        <v>174</v>
      </c>
    </row>
    <row r="123" ht="23" customHeight="1" spans="1:6">
      <c r="A123" s="78" t="s">
        <v>172</v>
      </c>
      <c r="B123" s="75" t="s">
        <v>226</v>
      </c>
      <c r="C123" s="63" t="s">
        <v>218</v>
      </c>
      <c r="D123" s="73">
        <v>6</v>
      </c>
      <c r="E123" s="76" t="s">
        <v>174</v>
      </c>
    </row>
    <row r="124" ht="23" customHeight="1" spans="1:6">
      <c r="A124" s="61" t="s">
        <v>227</v>
      </c>
      <c r="B124" s="61"/>
      <c r="C124" s="61"/>
      <c r="D124" s="64">
        <f>D125+D131+D134</f>
        <v>842.91</v>
      </c>
      <c r="E124" s="63"/>
    </row>
    <row r="125" ht="23" customHeight="1" spans="1:6">
      <c r="A125" s="61" t="s">
        <v>158</v>
      </c>
      <c r="B125" s="61"/>
      <c r="C125" s="61"/>
      <c r="D125" s="64">
        <v>553.27</v>
      </c>
      <c r="E125" s="63"/>
    </row>
    <row r="126" ht="23" customHeight="1" spans="1:6">
      <c r="A126" s="63" t="s">
        <v>159</v>
      </c>
      <c r="B126" s="63" t="s">
        <v>163</v>
      </c>
      <c r="C126" s="63" t="s">
        <v>228</v>
      </c>
      <c r="D126" s="77">
        <v>20.34</v>
      </c>
      <c r="E126" s="67" t="s">
        <v>162</v>
      </c>
    </row>
    <row r="127" ht="23" customHeight="1" spans="1:6">
      <c r="A127" s="63" t="s">
        <v>159</v>
      </c>
      <c r="B127" s="63" t="s">
        <v>165</v>
      </c>
      <c r="C127" s="63" t="s">
        <v>228</v>
      </c>
      <c r="D127" s="77">
        <v>89.35</v>
      </c>
      <c r="E127" s="67" t="s">
        <v>162</v>
      </c>
    </row>
    <row r="128" ht="23" customHeight="1" spans="1:6">
      <c r="A128" s="63" t="s">
        <v>159</v>
      </c>
      <c r="B128" s="63" t="s">
        <v>160</v>
      </c>
      <c r="C128" s="63" t="s">
        <v>228</v>
      </c>
      <c r="D128" s="77">
        <v>377.32</v>
      </c>
      <c r="E128" s="67" t="s">
        <v>162</v>
      </c>
    </row>
    <row r="129" ht="23" customHeight="1" spans="1:6">
      <c r="A129" s="63" t="s">
        <v>159</v>
      </c>
      <c r="B129" s="63" t="s">
        <v>164</v>
      </c>
      <c r="C129" s="63" t="s">
        <v>228</v>
      </c>
      <c r="D129" s="77">
        <v>45.26</v>
      </c>
      <c r="E129" s="67" t="s">
        <v>162</v>
      </c>
    </row>
    <row r="130" ht="23" customHeight="1" spans="1:6">
      <c r="A130" s="63" t="s">
        <v>159</v>
      </c>
      <c r="B130" s="63" t="s">
        <v>166</v>
      </c>
      <c r="C130" s="63" t="s">
        <v>228</v>
      </c>
      <c r="D130" s="77">
        <v>21</v>
      </c>
      <c r="E130" s="67" t="s">
        <v>162</v>
      </c>
    </row>
    <row r="131" ht="23" customHeight="1" spans="1:6">
      <c r="A131" s="61" t="s">
        <v>167</v>
      </c>
      <c r="B131" s="61"/>
      <c r="C131" s="61"/>
      <c r="D131" s="64">
        <v>102.64</v>
      </c>
      <c r="E131" s="63"/>
    </row>
    <row r="132" ht="23" customHeight="1" spans="1:6">
      <c r="A132" s="63" t="s">
        <v>168</v>
      </c>
      <c r="B132" s="63" t="s">
        <v>170</v>
      </c>
      <c r="C132" s="63" t="s">
        <v>228</v>
      </c>
      <c r="D132" s="77">
        <v>51.6</v>
      </c>
      <c r="E132" s="67" t="s">
        <v>162</v>
      </c>
    </row>
    <row r="133" ht="23" customHeight="1" spans="1:6">
      <c r="A133" s="63" t="s">
        <v>168</v>
      </c>
      <c r="B133" s="63" t="s">
        <v>169</v>
      </c>
      <c r="C133" s="63" t="s">
        <v>228</v>
      </c>
      <c r="D133" s="82">
        <v>51.04</v>
      </c>
      <c r="E133" s="67" t="s">
        <v>162</v>
      </c>
    </row>
    <row r="134" ht="23" customHeight="1" spans="1:6">
      <c r="A134" s="78" t="s">
        <v>171</v>
      </c>
      <c r="B134" s="78"/>
      <c r="C134" s="88"/>
      <c r="D134" s="80">
        <f>SUM(D135:D141)</f>
        <v>187</v>
      </c>
      <c r="E134" s="83"/>
    </row>
    <row r="135" ht="23" customHeight="1" spans="1:6">
      <c r="A135" s="78" t="s">
        <v>172</v>
      </c>
      <c r="B135" s="75" t="s">
        <v>173</v>
      </c>
      <c r="C135" s="89" t="s">
        <v>229</v>
      </c>
      <c r="D135" s="73">
        <v>30</v>
      </c>
      <c r="E135" s="76" t="s">
        <v>174</v>
      </c>
    </row>
    <row r="136" ht="23" customHeight="1" spans="1:6">
      <c r="A136" s="78" t="s">
        <v>172</v>
      </c>
      <c r="B136" s="75" t="s">
        <v>230</v>
      </c>
      <c r="C136" s="89" t="s">
        <v>229</v>
      </c>
      <c r="D136" s="73">
        <v>5</v>
      </c>
      <c r="E136" s="76" t="s">
        <v>180</v>
      </c>
    </row>
    <row r="137" ht="23" customHeight="1" spans="1:6">
      <c r="A137" s="78" t="s">
        <v>172</v>
      </c>
      <c r="B137" s="75" t="s">
        <v>231</v>
      </c>
      <c r="C137" s="89" t="s">
        <v>229</v>
      </c>
      <c r="D137" s="73">
        <v>2</v>
      </c>
      <c r="E137" s="76" t="s">
        <v>174</v>
      </c>
    </row>
    <row r="138" ht="23" customHeight="1" spans="1:6">
      <c r="A138" s="78" t="s">
        <v>172</v>
      </c>
      <c r="B138" s="75" t="s">
        <v>232</v>
      </c>
      <c r="C138" s="89" t="s">
        <v>229</v>
      </c>
      <c r="D138" s="73">
        <v>18</v>
      </c>
      <c r="E138" s="76" t="s">
        <v>174</v>
      </c>
    </row>
    <row r="139" ht="23" customHeight="1" spans="1:6">
      <c r="A139" s="78" t="s">
        <v>172</v>
      </c>
      <c r="B139" s="75" t="s">
        <v>233</v>
      </c>
      <c r="C139" s="89" t="s">
        <v>229</v>
      </c>
      <c r="D139" s="73">
        <v>32</v>
      </c>
      <c r="E139" s="76" t="s">
        <v>174</v>
      </c>
    </row>
    <row r="140" ht="23" customHeight="1" spans="1:6">
      <c r="A140" s="78" t="s">
        <v>172</v>
      </c>
      <c r="B140" s="75" t="s">
        <v>234</v>
      </c>
      <c r="C140" s="89" t="s">
        <v>229</v>
      </c>
      <c r="D140" s="73">
        <v>30</v>
      </c>
      <c r="E140" s="76" t="s">
        <v>174</v>
      </c>
    </row>
    <row r="141" ht="23" customHeight="1" spans="1:6">
      <c r="A141" s="78" t="s">
        <v>172</v>
      </c>
      <c r="B141" s="75" t="s">
        <v>235</v>
      </c>
      <c r="C141" s="89" t="s">
        <v>229</v>
      </c>
      <c r="D141" s="73">
        <v>70</v>
      </c>
      <c r="E141" s="76" t="s">
        <v>180</v>
      </c>
      <c r="F141" s="24"/>
    </row>
    <row r="142" ht="23" customHeight="1" spans="1:6">
      <c r="A142" s="61" t="s">
        <v>236</v>
      </c>
      <c r="B142" s="61"/>
      <c r="C142" s="61"/>
      <c r="D142" s="64">
        <f>D143+D149+D152</f>
        <v>940.6</v>
      </c>
      <c r="E142" s="63"/>
      <c r="F142" s="24"/>
    </row>
    <row r="143" ht="23" customHeight="1" spans="1:6">
      <c r="A143" s="61" t="s">
        <v>158</v>
      </c>
      <c r="B143" s="61"/>
      <c r="C143" s="61"/>
      <c r="D143" s="64">
        <v>608.32</v>
      </c>
      <c r="E143" s="63"/>
      <c r="F143" s="24"/>
    </row>
    <row r="144" ht="23" customHeight="1" spans="1:6">
      <c r="A144" s="63" t="s">
        <v>159</v>
      </c>
      <c r="B144" s="63" t="s">
        <v>166</v>
      </c>
      <c r="C144" s="63" t="s">
        <v>237</v>
      </c>
      <c r="D144" s="77">
        <v>27</v>
      </c>
      <c r="E144" s="67" t="s">
        <v>162</v>
      </c>
      <c r="F144" s="24"/>
    </row>
    <row r="145" ht="23" customHeight="1" spans="1:6">
      <c r="A145" s="63" t="s">
        <v>159</v>
      </c>
      <c r="B145" s="63" t="s">
        <v>160</v>
      </c>
      <c r="C145" s="63" t="s">
        <v>237</v>
      </c>
      <c r="D145" s="77">
        <v>421.35</v>
      </c>
      <c r="E145" s="67" t="s">
        <v>162</v>
      </c>
      <c r="F145" s="24"/>
    </row>
    <row r="146" ht="23" customHeight="1" spans="1:6">
      <c r="A146" s="63" t="s">
        <v>159</v>
      </c>
      <c r="B146" s="63" t="s">
        <v>164</v>
      </c>
      <c r="C146" s="63" t="s">
        <v>237</v>
      </c>
      <c r="D146" s="77">
        <v>50.54</v>
      </c>
      <c r="E146" s="67" t="s">
        <v>162</v>
      </c>
      <c r="F146" s="24"/>
    </row>
    <row r="147" ht="23" customHeight="1" spans="1:6">
      <c r="A147" s="63" t="s">
        <v>159</v>
      </c>
      <c r="B147" s="63" t="s">
        <v>165</v>
      </c>
      <c r="C147" s="63" t="s">
        <v>237</v>
      </c>
      <c r="D147" s="77">
        <v>99.39</v>
      </c>
      <c r="E147" s="67" t="s">
        <v>162</v>
      </c>
      <c r="F147" s="24"/>
    </row>
    <row r="148" ht="23" customHeight="1" spans="1:6">
      <c r="A148" s="63" t="s">
        <v>159</v>
      </c>
      <c r="B148" s="63" t="s">
        <v>163</v>
      </c>
      <c r="C148" s="63" t="s">
        <v>237</v>
      </c>
      <c r="D148" s="77">
        <v>10.04</v>
      </c>
      <c r="E148" s="67" t="s">
        <v>162</v>
      </c>
      <c r="F148" s="24"/>
    </row>
    <row r="149" ht="23" customHeight="1" spans="1:6">
      <c r="A149" s="61" t="s">
        <v>167</v>
      </c>
      <c r="B149" s="61"/>
      <c r="C149" s="61"/>
      <c r="D149" s="64">
        <v>105.26</v>
      </c>
      <c r="E149" s="63"/>
      <c r="F149" s="24"/>
    </row>
    <row r="150" ht="23" customHeight="1" spans="1:6">
      <c r="A150" s="63" t="s">
        <v>168</v>
      </c>
      <c r="B150" s="63" t="s">
        <v>169</v>
      </c>
      <c r="C150" s="63" t="s">
        <v>237</v>
      </c>
      <c r="D150" s="77">
        <v>53.36</v>
      </c>
      <c r="E150" s="67" t="s">
        <v>162</v>
      </c>
      <c r="F150" s="24"/>
    </row>
    <row r="151" ht="23" customHeight="1" spans="1:6">
      <c r="A151" s="81" t="s">
        <v>168</v>
      </c>
      <c r="B151" s="81" t="s">
        <v>170</v>
      </c>
      <c r="C151" s="81" t="s">
        <v>237</v>
      </c>
      <c r="D151" s="82">
        <v>51.9</v>
      </c>
      <c r="E151" s="67" t="s">
        <v>162</v>
      </c>
      <c r="F151" s="24"/>
    </row>
    <row r="152" ht="23" customHeight="1" spans="1:6">
      <c r="A152" s="78" t="s">
        <v>171</v>
      </c>
      <c r="B152" s="78"/>
      <c r="C152" s="79"/>
      <c r="D152" s="80">
        <f>SUM(D153:D163)</f>
        <v>227.02</v>
      </c>
      <c r="E152" s="83"/>
      <c r="F152" s="24"/>
    </row>
    <row r="153" ht="23" customHeight="1" spans="1:6">
      <c r="A153" s="78" t="s">
        <v>172</v>
      </c>
      <c r="B153" s="75" t="s">
        <v>238</v>
      </c>
      <c r="C153" s="90" t="s">
        <v>237</v>
      </c>
      <c r="D153" s="73">
        <v>60</v>
      </c>
      <c r="E153" s="91" t="s">
        <v>174</v>
      </c>
      <c r="F153" s="24"/>
    </row>
    <row r="154" ht="23" customHeight="1" spans="1:6">
      <c r="A154" s="78" t="s">
        <v>172</v>
      </c>
      <c r="B154" s="75" t="s">
        <v>239</v>
      </c>
      <c r="C154" s="90" t="s">
        <v>237</v>
      </c>
      <c r="D154" s="73">
        <v>10</v>
      </c>
      <c r="E154" s="76" t="s">
        <v>174</v>
      </c>
      <c r="F154" s="24"/>
    </row>
    <row r="155" ht="23" customHeight="1" spans="1:6">
      <c r="A155" s="78" t="s">
        <v>172</v>
      </c>
      <c r="B155" s="75" t="s">
        <v>240</v>
      </c>
      <c r="C155" s="90" t="s">
        <v>237</v>
      </c>
      <c r="D155" s="73">
        <v>1</v>
      </c>
      <c r="E155" s="76" t="s">
        <v>180</v>
      </c>
      <c r="F155" s="24"/>
    </row>
    <row r="156" ht="23" customHeight="1" spans="1:6">
      <c r="A156" s="78" t="s">
        <v>172</v>
      </c>
      <c r="B156" s="75" t="s">
        <v>241</v>
      </c>
      <c r="C156" s="90" t="s">
        <v>237</v>
      </c>
      <c r="D156" s="73">
        <v>5</v>
      </c>
      <c r="E156" s="76" t="s">
        <v>174</v>
      </c>
      <c r="F156" s="24"/>
    </row>
    <row r="157" ht="23" customHeight="1" spans="1:6">
      <c r="A157" s="78" t="s">
        <v>172</v>
      </c>
      <c r="B157" s="75" t="s">
        <v>242</v>
      </c>
      <c r="C157" s="90" t="s">
        <v>237</v>
      </c>
      <c r="D157" s="73">
        <v>5</v>
      </c>
      <c r="E157" s="76" t="s">
        <v>180</v>
      </c>
      <c r="F157" s="24"/>
    </row>
    <row r="158" ht="23" customHeight="1" spans="1:6">
      <c r="A158" s="78" t="s">
        <v>172</v>
      </c>
      <c r="B158" s="75" t="s">
        <v>243</v>
      </c>
      <c r="C158" s="90" t="s">
        <v>237</v>
      </c>
      <c r="D158" s="73">
        <v>15</v>
      </c>
      <c r="E158" s="76" t="s">
        <v>174</v>
      </c>
      <c r="F158" s="24"/>
    </row>
    <row r="159" ht="23" customHeight="1" spans="1:6">
      <c r="A159" s="78" t="s">
        <v>172</v>
      </c>
      <c r="B159" s="75" t="s">
        <v>244</v>
      </c>
      <c r="C159" s="90" t="s">
        <v>237</v>
      </c>
      <c r="D159" s="73">
        <v>3</v>
      </c>
      <c r="E159" s="76" t="s">
        <v>180</v>
      </c>
      <c r="F159" s="24"/>
    </row>
    <row r="160" ht="23" customHeight="1" spans="1:6">
      <c r="A160" s="78" t="s">
        <v>172</v>
      </c>
      <c r="B160" s="75" t="s">
        <v>245</v>
      </c>
      <c r="C160" s="90" t="s">
        <v>237</v>
      </c>
      <c r="D160" s="73">
        <v>30.16</v>
      </c>
      <c r="E160" s="76" t="s">
        <v>174</v>
      </c>
      <c r="F160" s="24"/>
    </row>
    <row r="161" ht="23" customHeight="1" spans="1:6">
      <c r="A161" s="78" t="s">
        <v>172</v>
      </c>
      <c r="B161" s="75" t="s">
        <v>246</v>
      </c>
      <c r="C161" s="90" t="s">
        <v>237</v>
      </c>
      <c r="D161" s="73">
        <v>20</v>
      </c>
      <c r="E161" s="76" t="s">
        <v>180</v>
      </c>
    </row>
    <row r="162" ht="23" customHeight="1" spans="1:6">
      <c r="A162" s="78" t="s">
        <v>172</v>
      </c>
      <c r="B162" s="75" t="s">
        <v>247</v>
      </c>
      <c r="C162" s="90" t="s">
        <v>237</v>
      </c>
      <c r="D162" s="73">
        <v>10.36</v>
      </c>
      <c r="E162" s="76" t="s">
        <v>174</v>
      </c>
    </row>
    <row r="163" ht="23" customHeight="1" spans="1:6">
      <c r="A163" s="78" t="s">
        <v>172</v>
      </c>
      <c r="B163" s="75" t="s">
        <v>248</v>
      </c>
      <c r="C163" s="90" t="s">
        <v>237</v>
      </c>
      <c r="D163" s="73">
        <v>67.5</v>
      </c>
      <c r="E163" s="76" t="s">
        <v>180</v>
      </c>
    </row>
    <row r="164" ht="23" customHeight="1" spans="1:6">
      <c r="A164" s="61" t="s">
        <v>249</v>
      </c>
      <c r="B164" s="61"/>
      <c r="C164" s="61"/>
      <c r="D164" s="64">
        <f>D165+D172+D175</f>
        <v>255.87</v>
      </c>
      <c r="E164" s="63"/>
    </row>
    <row r="165" ht="23" customHeight="1" spans="1:6">
      <c r="A165" s="61" t="s">
        <v>158</v>
      </c>
      <c r="B165" s="61"/>
      <c r="C165" s="61"/>
      <c r="D165" s="64">
        <v>118.07</v>
      </c>
      <c r="E165" s="63"/>
    </row>
    <row r="166" ht="23" customHeight="1" spans="1:6">
      <c r="A166" s="63" t="s">
        <v>159</v>
      </c>
      <c r="B166" s="63" t="s">
        <v>160</v>
      </c>
      <c r="C166" s="63" t="s">
        <v>250</v>
      </c>
      <c r="D166" s="77">
        <v>44.08</v>
      </c>
      <c r="E166" s="67" t="s">
        <v>162</v>
      </c>
    </row>
    <row r="167" ht="23" customHeight="1" spans="1:6">
      <c r="A167" s="63" t="s">
        <v>159</v>
      </c>
      <c r="B167" s="63" t="s">
        <v>164</v>
      </c>
      <c r="C167" s="63" t="s">
        <v>250</v>
      </c>
      <c r="D167" s="77">
        <v>5.28</v>
      </c>
      <c r="E167" s="67" t="s">
        <v>162</v>
      </c>
    </row>
    <row r="168" ht="23" customHeight="1" spans="1:6">
      <c r="A168" s="63" t="s">
        <v>159</v>
      </c>
      <c r="B168" s="63" t="s">
        <v>166</v>
      </c>
      <c r="C168" s="63" t="s">
        <v>250</v>
      </c>
      <c r="D168" s="77">
        <v>3</v>
      </c>
      <c r="E168" s="67" t="s">
        <v>162</v>
      </c>
    </row>
    <row r="169" ht="23" customHeight="1" spans="1:6">
      <c r="A169" s="63" t="s">
        <v>159</v>
      </c>
      <c r="B169" s="63" t="s">
        <v>251</v>
      </c>
      <c r="C169" s="63" t="s">
        <v>250</v>
      </c>
      <c r="D169" s="77">
        <v>13.87</v>
      </c>
      <c r="E169" s="67" t="s">
        <v>162</v>
      </c>
    </row>
    <row r="170" ht="23" customHeight="1" spans="1:6">
      <c r="A170" s="63" t="s">
        <v>159</v>
      </c>
      <c r="B170" s="63" t="s">
        <v>163</v>
      </c>
      <c r="C170" s="63" t="s">
        <v>250</v>
      </c>
      <c r="D170" s="77">
        <v>41.11</v>
      </c>
      <c r="E170" s="67" t="s">
        <v>162</v>
      </c>
    </row>
    <row r="171" ht="23" customHeight="1" spans="1:6">
      <c r="A171" s="63" t="s">
        <v>159</v>
      </c>
      <c r="B171" s="63" t="s">
        <v>165</v>
      </c>
      <c r="C171" s="63" t="s">
        <v>250</v>
      </c>
      <c r="D171" s="77">
        <v>10.73</v>
      </c>
      <c r="E171" s="67" t="s">
        <v>162</v>
      </c>
      <c r="F171" s="24"/>
    </row>
    <row r="172" ht="23" customHeight="1" spans="1:6">
      <c r="A172" s="61" t="s">
        <v>167</v>
      </c>
      <c r="B172" s="61"/>
      <c r="C172" s="61"/>
      <c r="D172" s="64">
        <v>8.3</v>
      </c>
      <c r="E172" s="63"/>
      <c r="F172" s="24"/>
    </row>
    <row r="173" ht="23" customHeight="1" spans="1:6">
      <c r="A173" s="63" t="s">
        <v>168</v>
      </c>
      <c r="B173" s="63" t="s">
        <v>170</v>
      </c>
      <c r="C173" s="63" t="s">
        <v>250</v>
      </c>
      <c r="D173" s="77">
        <v>3.5</v>
      </c>
      <c r="E173" s="67" t="s">
        <v>162</v>
      </c>
      <c r="F173" s="24"/>
    </row>
    <row r="174" ht="23" customHeight="1" spans="1:6">
      <c r="A174" s="81" t="s">
        <v>168</v>
      </c>
      <c r="B174" s="81" t="s">
        <v>169</v>
      </c>
      <c r="C174" s="81" t="s">
        <v>250</v>
      </c>
      <c r="D174" s="82">
        <v>4.8</v>
      </c>
      <c r="E174" s="67" t="s">
        <v>162</v>
      </c>
      <c r="F174" s="24"/>
    </row>
    <row r="175" ht="23" customHeight="1" spans="1:6">
      <c r="A175" s="78" t="s">
        <v>171</v>
      </c>
      <c r="B175" s="78"/>
      <c r="C175" s="79"/>
      <c r="D175" s="80">
        <f>SUM(D176:D183)</f>
        <v>129.5</v>
      </c>
      <c r="E175" s="83"/>
    </row>
    <row r="176" ht="23" customHeight="1" spans="1:6">
      <c r="A176" s="78" t="s">
        <v>172</v>
      </c>
      <c r="B176" s="75" t="s">
        <v>252</v>
      </c>
      <c r="C176" s="81" t="s">
        <v>250</v>
      </c>
      <c r="D176" s="73">
        <v>20</v>
      </c>
      <c r="E176" s="76" t="s">
        <v>174</v>
      </c>
    </row>
    <row r="177" ht="23" customHeight="1" spans="1:5">
      <c r="A177" s="78" t="s">
        <v>172</v>
      </c>
      <c r="B177" s="75" t="s">
        <v>253</v>
      </c>
      <c r="C177" s="81" t="s">
        <v>250</v>
      </c>
      <c r="D177" s="73">
        <v>3</v>
      </c>
      <c r="E177" s="76" t="s">
        <v>180</v>
      </c>
    </row>
    <row r="178" ht="23" customHeight="1" spans="1:5">
      <c r="A178" s="78" t="s">
        <v>172</v>
      </c>
      <c r="B178" s="75" t="s">
        <v>254</v>
      </c>
      <c r="C178" s="81" t="s">
        <v>250</v>
      </c>
      <c r="D178" s="73">
        <v>49</v>
      </c>
      <c r="E178" s="76" t="s">
        <v>174</v>
      </c>
    </row>
    <row r="179" ht="23" customHeight="1" spans="1:5">
      <c r="A179" s="78" t="s">
        <v>172</v>
      </c>
      <c r="B179" s="75" t="s">
        <v>255</v>
      </c>
      <c r="C179" s="81" t="s">
        <v>250</v>
      </c>
      <c r="D179" s="73">
        <v>6</v>
      </c>
      <c r="E179" s="76" t="s">
        <v>174</v>
      </c>
    </row>
    <row r="180" ht="23" customHeight="1" spans="1:5">
      <c r="A180" s="78" t="s">
        <v>172</v>
      </c>
      <c r="B180" s="75" t="s">
        <v>256</v>
      </c>
      <c r="C180" s="81" t="s">
        <v>250</v>
      </c>
      <c r="D180" s="73">
        <v>33.2</v>
      </c>
      <c r="E180" s="76" t="s">
        <v>174</v>
      </c>
    </row>
    <row r="181" ht="23" customHeight="1" spans="1:5">
      <c r="A181" s="78" t="s">
        <v>172</v>
      </c>
      <c r="B181" s="75" t="s">
        <v>185</v>
      </c>
      <c r="C181" s="81" t="s">
        <v>250</v>
      </c>
      <c r="D181" s="73">
        <v>9.3</v>
      </c>
      <c r="E181" s="76" t="s">
        <v>174</v>
      </c>
    </row>
    <row r="182" ht="23" customHeight="1" spans="1:5">
      <c r="A182" s="92" t="s">
        <v>172</v>
      </c>
      <c r="B182" s="75" t="s">
        <v>257</v>
      </c>
      <c r="C182" s="81" t="s">
        <v>250</v>
      </c>
      <c r="D182" s="73">
        <v>3</v>
      </c>
      <c r="E182" s="76" t="s">
        <v>180</v>
      </c>
    </row>
    <row r="183" ht="23" customHeight="1" spans="1:5">
      <c r="A183" s="92" t="s">
        <v>172</v>
      </c>
      <c r="B183" s="75" t="s">
        <v>258</v>
      </c>
      <c r="C183" s="81" t="s">
        <v>250</v>
      </c>
      <c r="D183" s="73">
        <v>6</v>
      </c>
      <c r="E183" s="76" t="s">
        <v>180</v>
      </c>
    </row>
    <row r="184" ht="23" customHeight="1" spans="1:5">
      <c r="A184" s="61" t="s">
        <v>259</v>
      </c>
      <c r="B184" s="61"/>
      <c r="C184" s="61"/>
      <c r="D184" s="64">
        <f>D185+D191+D194</f>
        <v>524.88</v>
      </c>
      <c r="E184" s="63"/>
    </row>
    <row r="185" ht="23" customHeight="1" spans="1:5">
      <c r="A185" s="61" t="s">
        <v>158</v>
      </c>
      <c r="B185" s="61"/>
      <c r="C185" s="61"/>
      <c r="D185" s="64">
        <v>187.4</v>
      </c>
      <c r="E185" s="63"/>
    </row>
    <row r="186" ht="23" customHeight="1" spans="1:5">
      <c r="A186" s="63" t="s">
        <v>159</v>
      </c>
      <c r="B186" s="63" t="s">
        <v>164</v>
      </c>
      <c r="C186" s="63" t="s">
        <v>260</v>
      </c>
      <c r="D186" s="77">
        <v>15.36</v>
      </c>
      <c r="E186" s="67" t="s">
        <v>162</v>
      </c>
    </row>
    <row r="187" ht="23" customHeight="1" spans="1:5">
      <c r="A187" s="63" t="s">
        <v>159</v>
      </c>
      <c r="B187" s="63" t="s">
        <v>163</v>
      </c>
      <c r="C187" s="63" t="s">
        <v>260</v>
      </c>
      <c r="D187" s="77">
        <v>6.02</v>
      </c>
      <c r="E187" s="67" t="s">
        <v>162</v>
      </c>
    </row>
    <row r="188" ht="23" customHeight="1" spans="1:5">
      <c r="A188" s="63" t="s">
        <v>159</v>
      </c>
      <c r="B188" s="63" t="s">
        <v>160</v>
      </c>
      <c r="C188" s="63" t="s">
        <v>260</v>
      </c>
      <c r="D188" s="77">
        <v>128.07</v>
      </c>
      <c r="E188" s="67" t="s">
        <v>162</v>
      </c>
    </row>
    <row r="189" ht="23" customHeight="1" spans="1:5">
      <c r="A189" s="63" t="s">
        <v>159</v>
      </c>
      <c r="B189" s="63" t="s">
        <v>166</v>
      </c>
      <c r="C189" s="63" t="s">
        <v>260</v>
      </c>
      <c r="D189" s="77">
        <v>7.8</v>
      </c>
      <c r="E189" s="67" t="s">
        <v>162</v>
      </c>
    </row>
    <row r="190" ht="23" customHeight="1" spans="1:5">
      <c r="A190" s="63" t="s">
        <v>159</v>
      </c>
      <c r="B190" s="63" t="s">
        <v>165</v>
      </c>
      <c r="C190" s="63" t="s">
        <v>260</v>
      </c>
      <c r="D190" s="77">
        <v>30.15</v>
      </c>
      <c r="E190" s="67" t="s">
        <v>162</v>
      </c>
    </row>
    <row r="191" ht="23" customHeight="1" spans="1:5">
      <c r="A191" s="61" t="s">
        <v>167</v>
      </c>
      <c r="B191" s="61"/>
      <c r="C191" s="61"/>
      <c r="D191" s="64">
        <v>33.81</v>
      </c>
      <c r="E191" s="63"/>
    </row>
    <row r="192" ht="23" customHeight="1" spans="1:5">
      <c r="A192" s="63" t="s">
        <v>168</v>
      </c>
      <c r="B192" s="63" t="s">
        <v>170</v>
      </c>
      <c r="C192" s="63" t="s">
        <v>260</v>
      </c>
      <c r="D192" s="77">
        <v>17.41</v>
      </c>
      <c r="E192" s="67" t="s">
        <v>162</v>
      </c>
    </row>
    <row r="193" ht="23" customHeight="1" spans="1:6">
      <c r="A193" s="63" t="s">
        <v>168</v>
      </c>
      <c r="B193" s="63" t="s">
        <v>169</v>
      </c>
      <c r="C193" s="63" t="s">
        <v>260</v>
      </c>
      <c r="D193" s="77">
        <v>16.4</v>
      </c>
      <c r="E193" s="67" t="s">
        <v>162</v>
      </c>
    </row>
    <row r="194" s="23" customFormat="1" ht="23" customHeight="1" spans="1:6">
      <c r="A194" s="78" t="s">
        <v>171</v>
      </c>
      <c r="B194" s="78"/>
      <c r="C194" s="79"/>
      <c r="D194" s="80">
        <f>SUM(D195:D203)</f>
        <v>303.67</v>
      </c>
      <c r="E194" s="83"/>
      <c r="F194" s="24"/>
    </row>
    <row r="195" s="23" customFormat="1" ht="23" customHeight="1" spans="1:6">
      <c r="A195" s="78" t="s">
        <v>172</v>
      </c>
      <c r="B195" s="75" t="s">
        <v>261</v>
      </c>
      <c r="C195" s="63" t="s">
        <v>260</v>
      </c>
      <c r="D195" s="73">
        <v>129.8</v>
      </c>
      <c r="E195" s="76" t="s">
        <v>174</v>
      </c>
      <c r="F195" s="24"/>
    </row>
    <row r="196" s="23" customFormat="1" ht="23" customHeight="1" spans="1:6">
      <c r="A196" s="78" t="s">
        <v>172</v>
      </c>
      <c r="B196" s="75" t="s">
        <v>262</v>
      </c>
      <c r="C196" s="63" t="s">
        <v>260</v>
      </c>
      <c r="D196" s="73">
        <v>3</v>
      </c>
      <c r="E196" s="76" t="s">
        <v>180</v>
      </c>
      <c r="F196" s="24"/>
    </row>
    <row r="197" s="23" customFormat="1" ht="23" customHeight="1" spans="1:6">
      <c r="A197" s="78" t="s">
        <v>172</v>
      </c>
      <c r="B197" s="75" t="s">
        <v>263</v>
      </c>
      <c r="C197" s="63" t="s">
        <v>260</v>
      </c>
      <c r="D197" s="73">
        <v>10</v>
      </c>
      <c r="E197" s="76" t="s">
        <v>180</v>
      </c>
      <c r="F197" s="24"/>
    </row>
    <row r="198" s="23" customFormat="1" ht="23" customHeight="1" spans="1:6">
      <c r="A198" s="78" t="s">
        <v>172</v>
      </c>
      <c r="B198" s="75" t="s">
        <v>264</v>
      </c>
      <c r="C198" s="63" t="s">
        <v>260</v>
      </c>
      <c r="D198" s="73">
        <v>1.06</v>
      </c>
      <c r="E198" s="76" t="s">
        <v>265</v>
      </c>
      <c r="F198" s="24"/>
    </row>
    <row r="199" s="23" customFormat="1" ht="23" customHeight="1" spans="1:6">
      <c r="A199" s="78" t="s">
        <v>172</v>
      </c>
      <c r="B199" s="75" t="s">
        <v>266</v>
      </c>
      <c r="C199" s="63" t="s">
        <v>260</v>
      </c>
      <c r="D199" s="73">
        <v>20.31</v>
      </c>
      <c r="E199" s="76" t="s">
        <v>174</v>
      </c>
    </row>
    <row r="200" s="23" customFormat="1" ht="23" customHeight="1" spans="1:6">
      <c r="A200" s="78" t="s">
        <v>172</v>
      </c>
      <c r="B200" s="75" t="s">
        <v>267</v>
      </c>
      <c r="C200" s="63" t="s">
        <v>260</v>
      </c>
      <c r="D200" s="73">
        <v>50</v>
      </c>
      <c r="E200" s="76" t="s">
        <v>174</v>
      </c>
    </row>
    <row r="201" s="23" customFormat="1" ht="23" customHeight="1" spans="1:6">
      <c r="A201" s="78" t="s">
        <v>172</v>
      </c>
      <c r="B201" s="75" t="s">
        <v>268</v>
      </c>
      <c r="C201" s="63" t="s">
        <v>260</v>
      </c>
      <c r="D201" s="73">
        <v>19.5</v>
      </c>
      <c r="E201" s="76" t="s">
        <v>180</v>
      </c>
    </row>
    <row r="202" s="23" customFormat="1" ht="23" customHeight="1" spans="1:6">
      <c r="A202" s="78" t="s">
        <v>172</v>
      </c>
      <c r="B202" s="75" t="s">
        <v>269</v>
      </c>
      <c r="C202" s="63" t="s">
        <v>260</v>
      </c>
      <c r="D202" s="73">
        <v>20</v>
      </c>
      <c r="E202" s="76" t="s">
        <v>174</v>
      </c>
    </row>
    <row r="203" s="23" customFormat="1" ht="23" customHeight="1" spans="1:6">
      <c r="A203" s="78" t="s">
        <v>172</v>
      </c>
      <c r="B203" s="75" t="s">
        <v>270</v>
      </c>
      <c r="C203" s="63" t="s">
        <v>260</v>
      </c>
      <c r="D203" s="73">
        <v>50</v>
      </c>
      <c r="E203" s="76" t="s">
        <v>174</v>
      </c>
    </row>
    <row r="204" ht="23" customHeight="1" spans="1:6">
      <c r="A204" s="61" t="s">
        <v>271</v>
      </c>
      <c r="B204" s="61"/>
      <c r="C204" s="61"/>
      <c r="D204" s="64">
        <f>D205+D211</f>
        <v>61.41</v>
      </c>
      <c r="E204" s="63"/>
    </row>
    <row r="205" ht="23" customHeight="1" spans="1:6">
      <c r="A205" s="61" t="s">
        <v>158</v>
      </c>
      <c r="B205" s="61"/>
      <c r="C205" s="61"/>
      <c r="D205" s="64">
        <v>54.81</v>
      </c>
      <c r="E205" s="63"/>
    </row>
    <row r="206" ht="23" customHeight="1" spans="1:6">
      <c r="A206" s="63" t="s">
        <v>159</v>
      </c>
      <c r="B206" s="63" t="s">
        <v>163</v>
      </c>
      <c r="C206" s="63" t="s">
        <v>272</v>
      </c>
      <c r="D206" s="77">
        <v>0.56</v>
      </c>
      <c r="E206" s="67" t="s">
        <v>162</v>
      </c>
    </row>
    <row r="207" ht="23" customHeight="1" spans="1:6">
      <c r="A207" s="63" t="s">
        <v>159</v>
      </c>
      <c r="B207" s="63" t="s">
        <v>160</v>
      </c>
      <c r="C207" s="63" t="s">
        <v>272</v>
      </c>
      <c r="D207" s="77">
        <v>37.68</v>
      </c>
      <c r="E207" s="67" t="s">
        <v>162</v>
      </c>
    </row>
    <row r="208" ht="23" customHeight="1" spans="1:6">
      <c r="A208" s="63" t="s">
        <v>159</v>
      </c>
      <c r="B208" s="63" t="s">
        <v>164</v>
      </c>
      <c r="C208" s="63" t="s">
        <v>272</v>
      </c>
      <c r="D208" s="77">
        <v>4.51</v>
      </c>
      <c r="E208" s="67" t="s">
        <v>162</v>
      </c>
    </row>
    <row r="209" ht="23" customHeight="1" spans="1:6">
      <c r="A209" s="63" t="s">
        <v>159</v>
      </c>
      <c r="B209" s="63" t="s">
        <v>166</v>
      </c>
      <c r="C209" s="63" t="s">
        <v>272</v>
      </c>
      <c r="D209" s="77">
        <v>3</v>
      </c>
      <c r="E209" s="67" t="s">
        <v>162</v>
      </c>
    </row>
    <row r="210" ht="23" customHeight="1" spans="1:6">
      <c r="A210" s="63" t="s">
        <v>159</v>
      </c>
      <c r="B210" s="63" t="s">
        <v>165</v>
      </c>
      <c r="C210" s="63" t="s">
        <v>272</v>
      </c>
      <c r="D210" s="77">
        <v>9.06</v>
      </c>
      <c r="E210" s="67" t="s">
        <v>162</v>
      </c>
    </row>
    <row r="211" ht="23" customHeight="1" spans="1:6">
      <c r="A211" s="61" t="s">
        <v>167</v>
      </c>
      <c r="B211" s="61"/>
      <c r="C211" s="61"/>
      <c r="D211" s="64">
        <v>6.6</v>
      </c>
      <c r="E211" s="63"/>
    </row>
    <row r="212" ht="23" customHeight="1" spans="1:6">
      <c r="A212" s="63" t="s">
        <v>168</v>
      </c>
      <c r="B212" s="63" t="s">
        <v>170</v>
      </c>
      <c r="C212" s="63" t="s">
        <v>272</v>
      </c>
      <c r="D212" s="77">
        <v>1.8</v>
      </c>
      <c r="E212" s="67" t="s">
        <v>162</v>
      </c>
      <c r="F212" s="24"/>
    </row>
    <row r="213" ht="23" customHeight="1" spans="1:6">
      <c r="A213" s="63" t="s">
        <v>168</v>
      </c>
      <c r="B213" s="63" t="s">
        <v>169</v>
      </c>
      <c r="C213" s="63" t="s">
        <v>272</v>
      </c>
      <c r="D213" s="77">
        <v>4.8</v>
      </c>
      <c r="E213" s="67" t="s">
        <v>162</v>
      </c>
      <c r="F213" s="24"/>
    </row>
    <row r="214" ht="23" customHeight="1" spans="1:6">
      <c r="A214" s="61" t="s">
        <v>273</v>
      </c>
      <c r="B214" s="61"/>
      <c r="C214" s="61"/>
      <c r="D214" s="64">
        <f>D215+D221+D224</f>
        <v>287.37</v>
      </c>
      <c r="E214" s="63"/>
    </row>
    <row r="215" ht="23" customHeight="1" spans="1:6">
      <c r="A215" s="61" t="s">
        <v>158</v>
      </c>
      <c r="B215" s="61"/>
      <c r="C215" s="61"/>
      <c r="D215" s="64">
        <v>172.78</v>
      </c>
      <c r="E215" s="63"/>
    </row>
    <row r="216" ht="23" customHeight="1" spans="1:6">
      <c r="A216" s="63" t="s">
        <v>159</v>
      </c>
      <c r="B216" s="63" t="s">
        <v>165</v>
      </c>
      <c r="C216" s="63" t="s">
        <v>274</v>
      </c>
      <c r="D216" s="77">
        <v>27.96</v>
      </c>
      <c r="E216" s="67" t="s">
        <v>162</v>
      </c>
    </row>
    <row r="217" ht="23" customHeight="1" spans="1:6">
      <c r="A217" s="63" t="s">
        <v>159</v>
      </c>
      <c r="B217" s="63" t="s">
        <v>164</v>
      </c>
      <c r="C217" s="63" t="s">
        <v>274</v>
      </c>
      <c r="D217" s="77">
        <v>14.08</v>
      </c>
      <c r="E217" s="67" t="s">
        <v>162</v>
      </c>
    </row>
    <row r="218" ht="23" customHeight="1" spans="1:6">
      <c r="A218" s="63" t="s">
        <v>159</v>
      </c>
      <c r="B218" s="63" t="s">
        <v>166</v>
      </c>
      <c r="C218" s="63" t="s">
        <v>274</v>
      </c>
      <c r="D218" s="77">
        <v>7.2</v>
      </c>
      <c r="E218" s="67" t="s">
        <v>162</v>
      </c>
    </row>
    <row r="219" ht="23" customHeight="1" spans="1:6">
      <c r="A219" s="63" t="s">
        <v>159</v>
      </c>
      <c r="B219" s="63" t="s">
        <v>163</v>
      </c>
      <c r="C219" s="63" t="s">
        <v>274</v>
      </c>
      <c r="D219" s="77">
        <v>6.14</v>
      </c>
      <c r="E219" s="67" t="s">
        <v>162</v>
      </c>
      <c r="F219" s="24"/>
    </row>
    <row r="220" ht="23" customHeight="1" spans="1:6">
      <c r="A220" s="63" t="s">
        <v>159</v>
      </c>
      <c r="B220" s="63" t="s">
        <v>160</v>
      </c>
      <c r="C220" s="63" t="s">
        <v>274</v>
      </c>
      <c r="D220" s="77">
        <v>117.4</v>
      </c>
      <c r="E220" s="67" t="s">
        <v>162</v>
      </c>
      <c r="F220" s="24"/>
    </row>
    <row r="221" ht="23" customHeight="1" spans="1:6">
      <c r="A221" s="61" t="s">
        <v>167</v>
      </c>
      <c r="B221" s="61"/>
      <c r="C221" s="61"/>
      <c r="D221" s="64">
        <v>27.59</v>
      </c>
      <c r="E221" s="63"/>
      <c r="F221" s="24"/>
    </row>
    <row r="222" ht="23" customHeight="1" spans="1:6">
      <c r="A222" s="63" t="s">
        <v>168</v>
      </c>
      <c r="B222" s="63" t="s">
        <v>169</v>
      </c>
      <c r="C222" s="63" t="s">
        <v>274</v>
      </c>
      <c r="D222" s="77">
        <v>13.44</v>
      </c>
      <c r="E222" s="67" t="s">
        <v>162</v>
      </c>
      <c r="F222" s="24"/>
    </row>
    <row r="223" ht="23" customHeight="1" spans="1:6">
      <c r="A223" s="63" t="s">
        <v>168</v>
      </c>
      <c r="B223" s="63" t="s">
        <v>170</v>
      </c>
      <c r="C223" s="63" t="s">
        <v>274</v>
      </c>
      <c r="D223" s="77">
        <v>14.15</v>
      </c>
      <c r="E223" s="67" t="s">
        <v>162</v>
      </c>
      <c r="F223" s="24"/>
    </row>
    <row r="224" ht="23" customHeight="1" spans="1:6">
      <c r="A224" s="78" t="s">
        <v>171</v>
      </c>
      <c r="B224" s="78"/>
      <c r="C224" s="79"/>
      <c r="D224" s="80">
        <f>SUM(D225:D230)</f>
        <v>87</v>
      </c>
      <c r="E224" s="83"/>
      <c r="F224" s="24"/>
    </row>
    <row r="225" ht="23" customHeight="1" spans="1:6">
      <c r="A225" s="78" t="s">
        <v>172</v>
      </c>
      <c r="B225" s="75" t="s">
        <v>275</v>
      </c>
      <c r="C225" s="63" t="s">
        <v>274</v>
      </c>
      <c r="D225" s="73">
        <v>2</v>
      </c>
      <c r="E225" s="76" t="s">
        <v>180</v>
      </c>
      <c r="F225" s="24"/>
    </row>
    <row r="226" ht="23" customHeight="1" spans="1:6">
      <c r="A226" s="78" t="s">
        <v>172</v>
      </c>
      <c r="B226" s="75" t="s">
        <v>276</v>
      </c>
      <c r="C226" s="63" t="s">
        <v>274</v>
      </c>
      <c r="D226" s="73">
        <v>5</v>
      </c>
      <c r="E226" s="76" t="s">
        <v>180</v>
      </c>
    </row>
    <row r="227" ht="23" customHeight="1" spans="1:6">
      <c r="A227" s="78" t="s">
        <v>172</v>
      </c>
      <c r="B227" s="75" t="s">
        <v>277</v>
      </c>
      <c r="C227" s="63" t="s">
        <v>274</v>
      </c>
      <c r="D227" s="73">
        <v>54</v>
      </c>
      <c r="E227" s="76" t="s">
        <v>180</v>
      </c>
    </row>
    <row r="228" ht="23" customHeight="1" spans="1:6">
      <c r="A228" s="78" t="s">
        <v>172</v>
      </c>
      <c r="B228" s="75" t="s">
        <v>278</v>
      </c>
      <c r="C228" s="63" t="s">
        <v>274</v>
      </c>
      <c r="D228" s="73">
        <v>2</v>
      </c>
      <c r="E228" s="76" t="s">
        <v>180</v>
      </c>
    </row>
    <row r="229" ht="23" customHeight="1" spans="1:6">
      <c r="A229" s="78" t="s">
        <v>172</v>
      </c>
      <c r="B229" s="75" t="s">
        <v>279</v>
      </c>
      <c r="C229" s="63" t="s">
        <v>274</v>
      </c>
      <c r="D229" s="73">
        <v>6</v>
      </c>
      <c r="E229" s="76" t="s">
        <v>180</v>
      </c>
    </row>
    <row r="230" ht="23" customHeight="1" spans="1:6">
      <c r="A230" s="78" t="s">
        <v>172</v>
      </c>
      <c r="B230" s="75" t="s">
        <v>280</v>
      </c>
      <c r="C230" s="63" t="s">
        <v>274</v>
      </c>
      <c r="D230" s="73">
        <v>18</v>
      </c>
      <c r="E230" s="76" t="s">
        <v>180</v>
      </c>
    </row>
    <row r="231" ht="23" customHeight="1" spans="1:6">
      <c r="A231" s="61" t="s">
        <v>281</v>
      </c>
      <c r="B231" s="61"/>
      <c r="C231" s="61"/>
      <c r="D231" s="64">
        <f>D232+D238+D241</f>
        <v>498.9</v>
      </c>
      <c r="E231" s="63"/>
    </row>
    <row r="232" ht="23" customHeight="1" spans="1:6">
      <c r="A232" s="61" t="s">
        <v>158</v>
      </c>
      <c r="B232" s="61"/>
      <c r="C232" s="61"/>
      <c r="D232" s="64">
        <v>356.47</v>
      </c>
      <c r="E232" s="63"/>
    </row>
    <row r="233" ht="23" customHeight="1" spans="1:6">
      <c r="A233" s="63" t="s">
        <v>159</v>
      </c>
      <c r="B233" s="63" t="s">
        <v>160</v>
      </c>
      <c r="C233" s="63" t="s">
        <v>282</v>
      </c>
      <c r="D233" s="77">
        <v>254.78</v>
      </c>
      <c r="E233" s="67" t="s">
        <v>162</v>
      </c>
    </row>
    <row r="234" ht="23" customHeight="1" spans="1:6">
      <c r="A234" s="63" t="s">
        <v>159</v>
      </c>
      <c r="B234" s="63" t="s">
        <v>165</v>
      </c>
      <c r="C234" s="63" t="s">
        <v>282</v>
      </c>
      <c r="D234" s="77">
        <v>55.41</v>
      </c>
      <c r="E234" s="67" t="s">
        <v>162</v>
      </c>
    </row>
    <row r="235" ht="23" customHeight="1" spans="1:6">
      <c r="A235" s="63" t="s">
        <v>159</v>
      </c>
      <c r="B235" s="63" t="s">
        <v>166</v>
      </c>
      <c r="C235" s="63" t="s">
        <v>282</v>
      </c>
      <c r="D235" s="77">
        <v>14.4</v>
      </c>
      <c r="E235" s="67" t="s">
        <v>162</v>
      </c>
    </row>
    <row r="236" ht="23" customHeight="1" spans="1:6">
      <c r="A236" s="63" t="s">
        <v>159</v>
      </c>
      <c r="B236" s="63" t="s">
        <v>163</v>
      </c>
      <c r="C236" s="63" t="s">
        <v>282</v>
      </c>
      <c r="D236" s="77">
        <v>3.91</v>
      </c>
      <c r="E236" s="67" t="s">
        <v>162</v>
      </c>
      <c r="F236" s="24"/>
    </row>
    <row r="237" ht="23" customHeight="1" spans="1:6">
      <c r="A237" s="63" t="s">
        <v>159</v>
      </c>
      <c r="B237" s="63" t="s">
        <v>164</v>
      </c>
      <c r="C237" s="63" t="s">
        <v>282</v>
      </c>
      <c r="D237" s="77">
        <v>27.97</v>
      </c>
      <c r="E237" s="67" t="s">
        <v>162</v>
      </c>
      <c r="F237" s="24"/>
    </row>
    <row r="238" ht="23" customHeight="1" spans="1:6">
      <c r="A238" s="61" t="s">
        <v>167</v>
      </c>
      <c r="B238" s="61"/>
      <c r="C238" s="61"/>
      <c r="D238" s="64">
        <v>51.43</v>
      </c>
      <c r="E238" s="63"/>
      <c r="F238" s="24"/>
    </row>
    <row r="239" ht="23" customHeight="1" spans="1:6">
      <c r="A239" s="63" t="s">
        <v>168</v>
      </c>
      <c r="B239" s="63" t="s">
        <v>169</v>
      </c>
      <c r="C239" s="63" t="s">
        <v>282</v>
      </c>
      <c r="D239" s="77">
        <v>27.68</v>
      </c>
      <c r="E239" s="67" t="s">
        <v>162</v>
      </c>
      <c r="F239" s="24"/>
    </row>
    <row r="240" ht="23" customHeight="1" spans="1:6">
      <c r="A240" s="63" t="s">
        <v>168</v>
      </c>
      <c r="B240" s="63" t="s">
        <v>170</v>
      </c>
      <c r="C240" s="63" t="s">
        <v>282</v>
      </c>
      <c r="D240" s="77">
        <v>23.75</v>
      </c>
      <c r="E240" s="67" t="s">
        <v>162</v>
      </c>
      <c r="F240" s="24"/>
    </row>
    <row r="241" ht="23" customHeight="1" spans="1:6">
      <c r="A241" s="78" t="s">
        <v>171</v>
      </c>
      <c r="B241" s="78"/>
      <c r="C241" s="79"/>
      <c r="D241" s="80">
        <f>SUM(D242:D247)</f>
        <v>91</v>
      </c>
      <c r="E241" s="83"/>
      <c r="F241" s="24"/>
    </row>
    <row r="242" ht="23" customHeight="1" spans="1:6">
      <c r="A242" s="78" t="s">
        <v>172</v>
      </c>
      <c r="B242" s="75" t="s">
        <v>283</v>
      </c>
      <c r="C242" s="63" t="s">
        <v>284</v>
      </c>
      <c r="D242" s="73">
        <v>10</v>
      </c>
      <c r="E242" s="76" t="s">
        <v>174</v>
      </c>
      <c r="F242" s="24"/>
    </row>
    <row r="243" ht="23" customHeight="1" spans="1:6">
      <c r="A243" s="78" t="s">
        <v>172</v>
      </c>
      <c r="B243" s="75" t="s">
        <v>285</v>
      </c>
      <c r="C243" s="63" t="s">
        <v>284</v>
      </c>
      <c r="D243" s="73">
        <v>2</v>
      </c>
      <c r="E243" s="76" t="s">
        <v>180</v>
      </c>
      <c r="F243" s="24"/>
    </row>
    <row r="244" ht="23" customHeight="1" spans="1:6">
      <c r="A244" s="78" t="s">
        <v>172</v>
      </c>
      <c r="B244" s="75" t="s">
        <v>286</v>
      </c>
      <c r="C244" s="63" t="s">
        <v>284</v>
      </c>
      <c r="D244" s="73">
        <v>3</v>
      </c>
      <c r="E244" s="76" t="s">
        <v>180</v>
      </c>
      <c r="F244" s="24"/>
    </row>
    <row r="245" ht="23" customHeight="1" spans="1:6">
      <c r="A245" s="78" t="s">
        <v>172</v>
      </c>
      <c r="B245" s="75" t="s">
        <v>287</v>
      </c>
      <c r="C245" s="63" t="s">
        <v>284</v>
      </c>
      <c r="D245" s="73">
        <v>36</v>
      </c>
      <c r="E245" s="76" t="s">
        <v>180</v>
      </c>
      <c r="F245" s="24"/>
    </row>
    <row r="246" ht="23" customHeight="1" spans="1:6">
      <c r="A246" s="78" t="s">
        <v>172</v>
      </c>
      <c r="B246" s="75" t="s">
        <v>288</v>
      </c>
      <c r="C246" s="63" t="s">
        <v>284</v>
      </c>
      <c r="D246" s="73">
        <v>20</v>
      </c>
      <c r="E246" s="76" t="s">
        <v>174</v>
      </c>
      <c r="F246" s="24"/>
    </row>
    <row r="247" ht="23" customHeight="1" spans="1:6">
      <c r="A247" s="78" t="s">
        <v>172</v>
      </c>
      <c r="B247" s="75" t="s">
        <v>289</v>
      </c>
      <c r="C247" s="63" t="s">
        <v>284</v>
      </c>
      <c r="D247" s="73">
        <v>20</v>
      </c>
      <c r="E247" s="76" t="s">
        <v>174</v>
      </c>
      <c r="F247" s="24"/>
    </row>
    <row r="248" ht="23" customHeight="1" spans="1:6">
      <c r="A248" s="61" t="s">
        <v>290</v>
      </c>
      <c r="B248" s="61"/>
      <c r="C248" s="61"/>
      <c r="D248" s="64">
        <f>D249+D254+D257</f>
        <v>42.3</v>
      </c>
      <c r="E248" s="63"/>
      <c r="F248" s="24"/>
    </row>
    <row r="249" ht="23" customHeight="1" spans="1:6">
      <c r="A249" s="61" t="s">
        <v>158</v>
      </c>
      <c r="B249" s="61"/>
      <c r="C249" s="61"/>
      <c r="D249" s="64">
        <v>32.27</v>
      </c>
      <c r="E249" s="63"/>
      <c r="F249" s="24"/>
    </row>
    <row r="250" ht="23" customHeight="1" spans="1:6">
      <c r="A250" s="63" t="s">
        <v>159</v>
      </c>
      <c r="B250" s="63" t="s">
        <v>166</v>
      </c>
      <c r="C250" s="63" t="s">
        <v>291</v>
      </c>
      <c r="D250" s="77">
        <v>1.2</v>
      </c>
      <c r="E250" s="67" t="s">
        <v>162</v>
      </c>
      <c r="F250" s="24"/>
    </row>
    <row r="251" ht="23" customHeight="1" spans="1:6">
      <c r="A251" s="63" t="s">
        <v>159</v>
      </c>
      <c r="B251" s="63" t="s">
        <v>160</v>
      </c>
      <c r="C251" s="63" t="s">
        <v>291</v>
      </c>
      <c r="D251" s="77">
        <v>22.84</v>
      </c>
      <c r="E251" s="67" t="s">
        <v>162</v>
      </c>
      <c r="F251" s="24"/>
    </row>
    <row r="252" ht="23" customHeight="1" spans="1:6">
      <c r="A252" s="63" t="s">
        <v>159</v>
      </c>
      <c r="B252" s="63" t="s">
        <v>164</v>
      </c>
      <c r="C252" s="63" t="s">
        <v>291</v>
      </c>
      <c r="D252" s="77">
        <v>2.74</v>
      </c>
      <c r="E252" s="67" t="s">
        <v>162</v>
      </c>
      <c r="F252" s="24"/>
    </row>
    <row r="253" ht="23" customHeight="1" spans="1:6">
      <c r="A253" s="63" t="s">
        <v>159</v>
      </c>
      <c r="B253" s="63" t="s">
        <v>165</v>
      </c>
      <c r="C253" s="63" t="s">
        <v>291</v>
      </c>
      <c r="D253" s="77">
        <v>5.49</v>
      </c>
      <c r="E253" s="67" t="s">
        <v>162</v>
      </c>
    </row>
    <row r="254" ht="23" customHeight="1" spans="1:6">
      <c r="A254" s="61" t="s">
        <v>167</v>
      </c>
      <c r="B254" s="61"/>
      <c r="C254" s="61"/>
      <c r="D254" s="64">
        <v>5.03</v>
      </c>
      <c r="E254" s="63"/>
    </row>
    <row r="255" ht="23" customHeight="1" spans="1:6">
      <c r="A255" s="63" t="s">
        <v>168</v>
      </c>
      <c r="B255" s="63" t="s">
        <v>170</v>
      </c>
      <c r="C255" s="63" t="s">
        <v>291</v>
      </c>
      <c r="D255" s="77">
        <v>2.63</v>
      </c>
      <c r="E255" s="67" t="s">
        <v>162</v>
      </c>
    </row>
    <row r="256" ht="23" customHeight="1" spans="1:6">
      <c r="A256" s="63" t="s">
        <v>168</v>
      </c>
      <c r="B256" s="63" t="s">
        <v>169</v>
      </c>
      <c r="C256" s="63" t="s">
        <v>291</v>
      </c>
      <c r="D256" s="77">
        <v>2.4</v>
      </c>
      <c r="E256" s="67" t="s">
        <v>162</v>
      </c>
    </row>
    <row r="257" ht="23" customHeight="1" spans="1:6">
      <c r="A257" s="78" t="s">
        <v>171</v>
      </c>
      <c r="B257" s="78"/>
      <c r="C257" s="79"/>
      <c r="D257" s="80">
        <f>SUM(D258:D258)</f>
        <v>5</v>
      </c>
      <c r="E257" s="83"/>
    </row>
    <row r="258" ht="23" customHeight="1" spans="1:6">
      <c r="A258" s="78" t="s">
        <v>172</v>
      </c>
      <c r="B258" s="75" t="s">
        <v>292</v>
      </c>
      <c r="C258" s="63" t="s">
        <v>291</v>
      </c>
      <c r="D258" s="73">
        <v>5</v>
      </c>
      <c r="E258" s="76" t="s">
        <v>180</v>
      </c>
    </row>
    <row r="259" ht="23" customHeight="1" spans="1:6">
      <c r="A259" s="61" t="s">
        <v>293</v>
      </c>
      <c r="B259" s="61"/>
      <c r="C259" s="61"/>
      <c r="D259" s="64">
        <f>D260+D266+D269</f>
        <v>2835.72</v>
      </c>
      <c r="E259" s="63"/>
      <c r="F259" s="24"/>
    </row>
    <row r="260" ht="23" customHeight="1" spans="1:6">
      <c r="A260" s="61" t="s">
        <v>158</v>
      </c>
      <c r="B260" s="61"/>
      <c r="C260" s="61"/>
      <c r="D260" s="64">
        <v>2150.29</v>
      </c>
      <c r="E260" s="63"/>
    </row>
    <row r="261" ht="23" customHeight="1" spans="1:6">
      <c r="A261" s="63" t="s">
        <v>159</v>
      </c>
      <c r="B261" s="63" t="s">
        <v>165</v>
      </c>
      <c r="C261" s="63" t="s">
        <v>294</v>
      </c>
      <c r="D261" s="77">
        <v>344.41</v>
      </c>
      <c r="E261" s="67" t="s">
        <v>162</v>
      </c>
    </row>
    <row r="262" ht="23" customHeight="1" spans="1:6">
      <c r="A262" s="63" t="s">
        <v>159</v>
      </c>
      <c r="B262" s="63" t="s">
        <v>160</v>
      </c>
      <c r="C262" s="63" t="s">
        <v>294</v>
      </c>
      <c r="D262" s="77">
        <v>1447.12</v>
      </c>
      <c r="E262" s="67" t="s">
        <v>162</v>
      </c>
    </row>
    <row r="263" ht="23" customHeight="1" spans="1:6">
      <c r="A263" s="63" t="s">
        <v>159</v>
      </c>
      <c r="B263" s="63" t="s">
        <v>166</v>
      </c>
      <c r="C263" s="63" t="s">
        <v>294</v>
      </c>
      <c r="D263" s="77">
        <v>93</v>
      </c>
      <c r="E263" s="67" t="s">
        <v>162</v>
      </c>
    </row>
    <row r="264" ht="23" customHeight="1" spans="1:6">
      <c r="A264" s="63" t="s">
        <v>159</v>
      </c>
      <c r="B264" s="63" t="s">
        <v>163</v>
      </c>
      <c r="C264" s="63" t="s">
        <v>294</v>
      </c>
      <c r="D264" s="77">
        <v>93.28</v>
      </c>
      <c r="E264" s="67" t="s">
        <v>162</v>
      </c>
    </row>
    <row r="265" ht="23" customHeight="1" spans="1:6">
      <c r="A265" s="63" t="s">
        <v>159</v>
      </c>
      <c r="B265" s="63" t="s">
        <v>164</v>
      </c>
      <c r="C265" s="63" t="s">
        <v>294</v>
      </c>
      <c r="D265" s="77">
        <v>172.48</v>
      </c>
      <c r="E265" s="67" t="s">
        <v>162</v>
      </c>
    </row>
    <row r="266" ht="23" customHeight="1" spans="1:6">
      <c r="A266" s="61" t="s">
        <v>167</v>
      </c>
      <c r="B266" s="61"/>
      <c r="C266" s="61"/>
      <c r="D266" s="64">
        <v>385.43</v>
      </c>
      <c r="E266" s="63"/>
    </row>
    <row r="267" ht="23" customHeight="1" spans="1:6">
      <c r="A267" s="63" t="s">
        <v>168</v>
      </c>
      <c r="B267" s="63" t="s">
        <v>169</v>
      </c>
      <c r="C267" s="63" t="s">
        <v>294</v>
      </c>
      <c r="D267" s="77">
        <v>230.96</v>
      </c>
      <c r="E267" s="67" t="s">
        <v>162</v>
      </c>
    </row>
    <row r="268" ht="23" customHeight="1" spans="1:6">
      <c r="A268" s="63" t="s">
        <v>168</v>
      </c>
      <c r="B268" s="63" t="s">
        <v>170</v>
      </c>
      <c r="C268" s="63" t="s">
        <v>294</v>
      </c>
      <c r="D268" s="77">
        <v>154.47</v>
      </c>
      <c r="E268" s="67" t="s">
        <v>162</v>
      </c>
    </row>
    <row r="269" ht="23" customHeight="1" spans="1:6">
      <c r="A269" s="78" t="s">
        <v>171</v>
      </c>
      <c r="B269" s="78"/>
      <c r="C269" s="79"/>
      <c r="D269" s="80">
        <f>SUM(D270:D279)</f>
        <v>300</v>
      </c>
      <c r="E269" s="83"/>
    </row>
    <row r="270" ht="23" customHeight="1" spans="1:6">
      <c r="A270" s="78" t="s">
        <v>172</v>
      </c>
      <c r="B270" s="75" t="s">
        <v>295</v>
      </c>
      <c r="C270" s="63" t="s">
        <v>294</v>
      </c>
      <c r="D270" s="73">
        <v>4</v>
      </c>
      <c r="E270" s="76" t="s">
        <v>180</v>
      </c>
    </row>
    <row r="271" ht="23" customHeight="1" spans="1:6">
      <c r="A271" s="78" t="s">
        <v>172</v>
      </c>
      <c r="B271" s="75" t="s">
        <v>296</v>
      </c>
      <c r="C271" s="63" t="s">
        <v>294</v>
      </c>
      <c r="D271" s="73">
        <v>13</v>
      </c>
      <c r="E271" s="76" t="s">
        <v>174</v>
      </c>
    </row>
    <row r="272" ht="23" customHeight="1" spans="1:6">
      <c r="A272" s="78" t="s">
        <v>172</v>
      </c>
      <c r="B272" s="75" t="s">
        <v>297</v>
      </c>
      <c r="C272" s="63" t="s">
        <v>294</v>
      </c>
      <c r="D272" s="73">
        <v>30</v>
      </c>
      <c r="E272" s="76" t="s">
        <v>174</v>
      </c>
      <c r="F272" s="24"/>
    </row>
    <row r="273" ht="23" customHeight="1" spans="1:6">
      <c r="A273" s="78" t="s">
        <v>172</v>
      </c>
      <c r="B273" s="75" t="s">
        <v>298</v>
      </c>
      <c r="C273" s="63" t="s">
        <v>294</v>
      </c>
      <c r="D273" s="73">
        <v>20</v>
      </c>
      <c r="E273" s="76" t="s">
        <v>174</v>
      </c>
      <c r="F273" s="24"/>
    </row>
    <row r="274" ht="23" customHeight="1" spans="1:6">
      <c r="A274" s="78" t="s">
        <v>172</v>
      </c>
      <c r="B274" s="75" t="s">
        <v>299</v>
      </c>
      <c r="C274" s="63" t="s">
        <v>294</v>
      </c>
      <c r="D274" s="73">
        <v>3</v>
      </c>
      <c r="E274" s="76" t="s">
        <v>180</v>
      </c>
      <c r="F274" s="24"/>
    </row>
    <row r="275" ht="23" customHeight="1" spans="1:6">
      <c r="A275" s="78" t="s">
        <v>172</v>
      </c>
      <c r="B275" s="75" t="s">
        <v>300</v>
      </c>
      <c r="C275" s="89" t="s">
        <v>294</v>
      </c>
      <c r="D275" s="73">
        <v>35</v>
      </c>
      <c r="E275" s="76" t="s">
        <v>174</v>
      </c>
      <c r="F275" s="24"/>
    </row>
    <row r="276" ht="23" customHeight="1" spans="1:6">
      <c r="A276" s="78" t="s">
        <v>172</v>
      </c>
      <c r="B276" s="75" t="s">
        <v>301</v>
      </c>
      <c r="C276" s="89" t="s">
        <v>294</v>
      </c>
      <c r="D276" s="73">
        <v>25</v>
      </c>
      <c r="E276" s="76" t="s">
        <v>174</v>
      </c>
      <c r="F276" s="24"/>
    </row>
    <row r="277" ht="23" customHeight="1" spans="1:6">
      <c r="A277" s="78" t="s">
        <v>172</v>
      </c>
      <c r="B277" s="75" t="s">
        <v>302</v>
      </c>
      <c r="C277" s="89" t="s">
        <v>294</v>
      </c>
      <c r="D277" s="73">
        <v>50</v>
      </c>
      <c r="E277" s="76" t="s">
        <v>174</v>
      </c>
      <c r="F277" s="24"/>
    </row>
    <row r="278" ht="23" customHeight="1" spans="1:6">
      <c r="A278" s="78" t="s">
        <v>172</v>
      </c>
      <c r="B278" s="75" t="s">
        <v>303</v>
      </c>
      <c r="C278" s="89" t="s">
        <v>294</v>
      </c>
      <c r="D278" s="73">
        <v>100</v>
      </c>
      <c r="E278" s="76" t="s">
        <v>174</v>
      </c>
      <c r="F278" s="24"/>
    </row>
    <row r="279" ht="23" customHeight="1" spans="1:6">
      <c r="A279" s="78" t="s">
        <v>172</v>
      </c>
      <c r="B279" s="75" t="s">
        <v>304</v>
      </c>
      <c r="C279" s="89" t="s">
        <v>294</v>
      </c>
      <c r="D279" s="73">
        <v>20</v>
      </c>
      <c r="E279" s="76" t="s">
        <v>180</v>
      </c>
      <c r="F279" s="24"/>
    </row>
    <row r="280" ht="23" customHeight="1" spans="1:6">
      <c r="A280" s="61" t="s">
        <v>305</v>
      </c>
      <c r="B280" s="61"/>
      <c r="C280" s="61"/>
      <c r="D280" s="64">
        <f>D281+D287+D290</f>
        <v>172.07</v>
      </c>
      <c r="E280" s="63"/>
      <c r="F280" s="24"/>
    </row>
    <row r="281" ht="23" customHeight="1" spans="1:6">
      <c r="A281" s="61" t="s">
        <v>158</v>
      </c>
      <c r="B281" s="61"/>
      <c r="C281" s="61"/>
      <c r="D281" s="93">
        <v>111.09</v>
      </c>
      <c r="E281" s="63"/>
      <c r="F281" s="24"/>
    </row>
    <row r="282" ht="23" customHeight="1" spans="1:6">
      <c r="A282" s="63" t="s">
        <v>159</v>
      </c>
      <c r="B282" s="63" t="s">
        <v>160</v>
      </c>
      <c r="C282" s="63" t="s">
        <v>306</v>
      </c>
      <c r="D282" s="77">
        <v>77.02</v>
      </c>
      <c r="E282" s="67" t="s">
        <v>162</v>
      </c>
      <c r="F282" s="24"/>
    </row>
    <row r="283" ht="23" customHeight="1" spans="1:6">
      <c r="A283" s="63" t="s">
        <v>159</v>
      </c>
      <c r="B283" s="63" t="s">
        <v>165</v>
      </c>
      <c r="C283" s="63" t="s">
        <v>306</v>
      </c>
      <c r="D283" s="77">
        <v>18.36</v>
      </c>
      <c r="E283" s="67" t="s">
        <v>162</v>
      </c>
    </row>
    <row r="284" ht="23" customHeight="1" spans="1:6">
      <c r="A284" s="63" t="s">
        <v>159</v>
      </c>
      <c r="B284" s="63" t="s">
        <v>166</v>
      </c>
      <c r="C284" s="63" t="s">
        <v>306</v>
      </c>
      <c r="D284" s="77">
        <v>4.8</v>
      </c>
      <c r="E284" s="67" t="s">
        <v>162</v>
      </c>
    </row>
    <row r="285" ht="23" customHeight="1" spans="1:6">
      <c r="A285" s="63" t="s">
        <v>159</v>
      </c>
      <c r="B285" s="63" t="s">
        <v>164</v>
      </c>
      <c r="C285" s="63" t="s">
        <v>306</v>
      </c>
      <c r="D285" s="77">
        <v>9.23</v>
      </c>
      <c r="E285" s="67" t="s">
        <v>162</v>
      </c>
    </row>
    <row r="286" ht="23" customHeight="1" spans="1:6">
      <c r="A286" s="63" t="s">
        <v>159</v>
      </c>
      <c r="B286" s="63" t="s">
        <v>163</v>
      </c>
      <c r="C286" s="63" t="s">
        <v>306</v>
      </c>
      <c r="D286" s="77">
        <v>1.67</v>
      </c>
      <c r="E286" s="67" t="s">
        <v>162</v>
      </c>
    </row>
    <row r="287" ht="23" customHeight="1" spans="1:6">
      <c r="A287" s="61" t="s">
        <v>167</v>
      </c>
      <c r="B287" s="61"/>
      <c r="C287" s="61"/>
      <c r="D287" s="64">
        <v>15.98</v>
      </c>
      <c r="E287" s="63"/>
    </row>
    <row r="288" ht="23" customHeight="1" spans="1:6">
      <c r="A288" s="63" t="s">
        <v>168</v>
      </c>
      <c r="B288" s="63" t="s">
        <v>170</v>
      </c>
      <c r="C288" s="63" t="s">
        <v>306</v>
      </c>
      <c r="D288" s="77">
        <v>7.1</v>
      </c>
      <c r="E288" s="67" t="s">
        <v>162</v>
      </c>
    </row>
    <row r="289" s="23" customFormat="1" ht="23" customHeight="1" spans="1:6">
      <c r="A289" s="63" t="s">
        <v>168</v>
      </c>
      <c r="B289" s="63" t="s">
        <v>169</v>
      </c>
      <c r="C289" s="63" t="s">
        <v>306</v>
      </c>
      <c r="D289" s="77">
        <v>8.88</v>
      </c>
      <c r="E289" s="67" t="s">
        <v>162</v>
      </c>
    </row>
    <row r="290" s="23" customFormat="1" ht="23" customHeight="1" spans="1:6">
      <c r="A290" s="78" t="s">
        <v>171</v>
      </c>
      <c r="B290" s="78"/>
      <c r="C290" s="79"/>
      <c r="D290" s="80">
        <f>SUM(D291:D296)</f>
        <v>45</v>
      </c>
      <c r="E290" s="83"/>
    </row>
    <row r="291" s="23" customFormat="1" ht="23" customHeight="1" spans="1:6">
      <c r="A291" s="78" t="s">
        <v>172</v>
      </c>
      <c r="B291" s="75" t="s">
        <v>307</v>
      </c>
      <c r="C291" s="63" t="s">
        <v>306</v>
      </c>
      <c r="D291" s="73">
        <v>12</v>
      </c>
      <c r="E291" s="76" t="s">
        <v>174</v>
      </c>
    </row>
    <row r="292" s="23" customFormat="1" ht="23" customHeight="1" spans="1:6">
      <c r="A292" s="78" t="s">
        <v>172</v>
      </c>
      <c r="B292" s="75" t="s">
        <v>308</v>
      </c>
      <c r="C292" s="63" t="s">
        <v>306</v>
      </c>
      <c r="D292" s="73">
        <v>10</v>
      </c>
      <c r="E292" s="76" t="s">
        <v>180</v>
      </c>
    </row>
    <row r="293" s="23" customFormat="1" ht="23" customHeight="1" spans="1:6">
      <c r="A293" s="78" t="s">
        <v>172</v>
      </c>
      <c r="B293" s="75" t="s">
        <v>309</v>
      </c>
      <c r="C293" s="63" t="s">
        <v>306</v>
      </c>
      <c r="D293" s="73">
        <v>12</v>
      </c>
      <c r="E293" s="76" t="s">
        <v>180</v>
      </c>
    </row>
    <row r="294" s="23" customFormat="1" ht="23" customHeight="1" spans="1:6">
      <c r="A294" s="78" t="s">
        <v>172</v>
      </c>
      <c r="B294" s="75" t="s">
        <v>310</v>
      </c>
      <c r="C294" s="63" t="s">
        <v>306</v>
      </c>
      <c r="D294" s="73">
        <v>2</v>
      </c>
      <c r="E294" s="76" t="s">
        <v>180</v>
      </c>
      <c r="F294" s="24"/>
    </row>
    <row r="295" s="23" customFormat="1" ht="23" customHeight="1" spans="1:6">
      <c r="A295" s="78" t="s">
        <v>172</v>
      </c>
      <c r="B295" s="75" t="s">
        <v>311</v>
      </c>
      <c r="C295" s="63" t="s">
        <v>306</v>
      </c>
      <c r="D295" s="73">
        <v>4</v>
      </c>
      <c r="E295" s="76" t="s">
        <v>180</v>
      </c>
      <c r="F295" s="24"/>
    </row>
    <row r="296" ht="23" customHeight="1" spans="1:6">
      <c r="A296" s="78" t="s">
        <v>172</v>
      </c>
      <c r="B296" s="75" t="s">
        <v>312</v>
      </c>
      <c r="C296" s="63" t="s">
        <v>306</v>
      </c>
      <c r="D296" s="73">
        <v>5</v>
      </c>
      <c r="E296" s="76" t="s">
        <v>174</v>
      </c>
      <c r="F296" s="24"/>
    </row>
    <row r="297" ht="23" customHeight="1" spans="1:6">
      <c r="A297" s="61" t="s">
        <v>313</v>
      </c>
      <c r="B297" s="61"/>
      <c r="C297" s="61"/>
      <c r="D297" s="64">
        <f>D298+D303+D306</f>
        <v>205.98</v>
      </c>
      <c r="E297" s="63"/>
      <c r="F297" s="24"/>
    </row>
    <row r="298" ht="23" customHeight="1" spans="1:6">
      <c r="A298" s="61" t="s">
        <v>158</v>
      </c>
      <c r="B298" s="61"/>
      <c r="C298" s="61"/>
      <c r="D298" s="64">
        <v>125.42</v>
      </c>
      <c r="E298" s="63"/>
      <c r="F298" s="24"/>
    </row>
    <row r="299" ht="23" customHeight="1" spans="1:6">
      <c r="A299" s="63" t="s">
        <v>159</v>
      </c>
      <c r="B299" s="63" t="s">
        <v>160</v>
      </c>
      <c r="C299" s="63" t="s">
        <v>314</v>
      </c>
      <c r="D299" s="77">
        <v>87.91</v>
      </c>
      <c r="E299" s="67" t="s">
        <v>162</v>
      </c>
      <c r="F299" s="24"/>
    </row>
    <row r="300" ht="23" customHeight="1" spans="1:6">
      <c r="A300" s="63" t="s">
        <v>159</v>
      </c>
      <c r="B300" s="63" t="s">
        <v>165</v>
      </c>
      <c r="C300" s="63" t="s">
        <v>314</v>
      </c>
      <c r="D300" s="77">
        <v>20.97</v>
      </c>
      <c r="E300" s="67" t="s">
        <v>162</v>
      </c>
      <c r="F300" s="24"/>
    </row>
    <row r="301" ht="23" customHeight="1" spans="1:6">
      <c r="A301" s="63" t="s">
        <v>159</v>
      </c>
      <c r="B301" s="63" t="s">
        <v>166</v>
      </c>
      <c r="C301" s="63" t="s">
        <v>314</v>
      </c>
      <c r="D301" s="77">
        <v>6</v>
      </c>
      <c r="E301" s="67" t="s">
        <v>162</v>
      </c>
    </row>
    <row r="302" ht="23" customHeight="1" spans="1:6">
      <c r="A302" s="63" t="s">
        <v>159</v>
      </c>
      <c r="B302" s="63" t="s">
        <v>164</v>
      </c>
      <c r="C302" s="63" t="s">
        <v>314</v>
      </c>
      <c r="D302" s="77">
        <v>10.54</v>
      </c>
      <c r="E302" s="67" t="s">
        <v>162</v>
      </c>
    </row>
    <row r="303" ht="23" customHeight="1" spans="1:6">
      <c r="A303" s="61" t="s">
        <v>167</v>
      </c>
      <c r="B303" s="61"/>
      <c r="C303" s="61"/>
      <c r="D303" s="64">
        <v>17.46</v>
      </c>
      <c r="E303" s="63"/>
    </row>
    <row r="304" ht="23" customHeight="1" spans="1:6">
      <c r="A304" s="63" t="s">
        <v>168</v>
      </c>
      <c r="B304" s="63" t="s">
        <v>169</v>
      </c>
      <c r="C304" s="63" t="s">
        <v>314</v>
      </c>
      <c r="D304" s="77">
        <v>10.8</v>
      </c>
      <c r="E304" s="67" t="s">
        <v>162</v>
      </c>
    </row>
    <row r="305" ht="23" customHeight="1" spans="1:6">
      <c r="A305" s="63" t="s">
        <v>168</v>
      </c>
      <c r="B305" s="63" t="s">
        <v>170</v>
      </c>
      <c r="C305" s="63" t="s">
        <v>314</v>
      </c>
      <c r="D305" s="77">
        <v>6.66</v>
      </c>
      <c r="E305" s="67" t="s">
        <v>162</v>
      </c>
    </row>
    <row r="306" ht="23" customHeight="1" spans="1:6">
      <c r="A306" s="78" t="s">
        <v>171</v>
      </c>
      <c r="B306" s="78"/>
      <c r="C306" s="79"/>
      <c r="D306" s="80">
        <f>SUM(D307:D310)</f>
        <v>63.1</v>
      </c>
      <c r="E306" s="83"/>
    </row>
    <row r="307" ht="23" customHeight="1" spans="1:6">
      <c r="A307" s="78" t="s">
        <v>172</v>
      </c>
      <c r="B307" s="75" t="s">
        <v>315</v>
      </c>
      <c r="C307" s="63" t="s">
        <v>314</v>
      </c>
      <c r="D307" s="73">
        <v>38.1</v>
      </c>
      <c r="E307" s="76" t="s">
        <v>174</v>
      </c>
    </row>
    <row r="308" ht="23" customHeight="1" spans="1:6">
      <c r="A308" s="78" t="s">
        <v>172</v>
      </c>
      <c r="B308" s="75" t="s">
        <v>316</v>
      </c>
      <c r="C308" s="63" t="s">
        <v>314</v>
      </c>
      <c r="D308" s="73">
        <v>8</v>
      </c>
      <c r="E308" s="76" t="s">
        <v>180</v>
      </c>
    </row>
    <row r="309" ht="23" customHeight="1" spans="1:6">
      <c r="A309" s="78" t="s">
        <v>172</v>
      </c>
      <c r="B309" s="75" t="s">
        <v>317</v>
      </c>
      <c r="C309" s="63" t="s">
        <v>314</v>
      </c>
      <c r="D309" s="73">
        <v>2</v>
      </c>
      <c r="E309" s="76" t="s">
        <v>180</v>
      </c>
    </row>
    <row r="310" ht="23" customHeight="1" spans="1:6">
      <c r="A310" s="78" t="s">
        <v>172</v>
      </c>
      <c r="B310" s="75" t="s">
        <v>318</v>
      </c>
      <c r="C310" s="63" t="s">
        <v>314</v>
      </c>
      <c r="D310" s="73">
        <v>15</v>
      </c>
      <c r="E310" s="76" t="s">
        <v>174</v>
      </c>
    </row>
    <row r="311" ht="23" customHeight="1" spans="1:6">
      <c r="A311" s="61" t="s">
        <v>319</v>
      </c>
      <c r="B311" s="61"/>
      <c r="C311" s="61"/>
      <c r="D311" s="64">
        <f>D312+D318+D321</f>
        <v>489.44</v>
      </c>
      <c r="E311" s="63"/>
    </row>
    <row r="312" ht="23" customHeight="1" spans="1:6">
      <c r="A312" s="61" t="s">
        <v>158</v>
      </c>
      <c r="B312" s="61"/>
      <c r="C312" s="61"/>
      <c r="D312" s="64">
        <v>227.74</v>
      </c>
      <c r="E312" s="63"/>
    </row>
    <row r="313" ht="23" customHeight="1" spans="1:6">
      <c r="A313" s="63" t="s">
        <v>159</v>
      </c>
      <c r="B313" s="63" t="s">
        <v>160</v>
      </c>
      <c r="C313" s="63" t="s">
        <v>320</v>
      </c>
      <c r="D313" s="77">
        <v>151.94</v>
      </c>
      <c r="E313" s="67" t="s">
        <v>162</v>
      </c>
    </row>
    <row r="314" ht="23" customHeight="1" spans="1:6">
      <c r="A314" s="63" t="s">
        <v>159</v>
      </c>
      <c r="B314" s="63" t="s">
        <v>165</v>
      </c>
      <c r="C314" s="63" t="s">
        <v>320</v>
      </c>
      <c r="D314" s="77">
        <v>36.35</v>
      </c>
      <c r="E314" s="67" t="s">
        <v>162</v>
      </c>
    </row>
    <row r="315" ht="23" customHeight="1" spans="1:6">
      <c r="A315" s="63" t="s">
        <v>159</v>
      </c>
      <c r="B315" s="63" t="s">
        <v>166</v>
      </c>
      <c r="C315" s="63" t="s">
        <v>320</v>
      </c>
      <c r="D315" s="77">
        <v>9.6</v>
      </c>
      <c r="E315" s="67" t="s">
        <v>162</v>
      </c>
    </row>
    <row r="316" ht="23" customHeight="1" spans="1:6">
      <c r="A316" s="63" t="s">
        <v>159</v>
      </c>
      <c r="B316" s="63" t="s">
        <v>164</v>
      </c>
      <c r="C316" s="63" t="s">
        <v>320</v>
      </c>
      <c r="D316" s="77">
        <v>18.22</v>
      </c>
      <c r="E316" s="67" t="s">
        <v>162</v>
      </c>
    </row>
    <row r="317" ht="23" customHeight="1" spans="1:6">
      <c r="A317" s="63" t="s">
        <v>159</v>
      </c>
      <c r="B317" s="63" t="s">
        <v>163</v>
      </c>
      <c r="C317" s="63" t="s">
        <v>320</v>
      </c>
      <c r="D317" s="77">
        <v>11.63</v>
      </c>
      <c r="E317" s="67" t="s">
        <v>162</v>
      </c>
    </row>
    <row r="318" ht="23" customHeight="1" spans="1:6">
      <c r="A318" s="61" t="s">
        <v>167</v>
      </c>
      <c r="B318" s="61"/>
      <c r="C318" s="61"/>
      <c r="D318" s="64">
        <v>38.7</v>
      </c>
      <c r="E318" s="63"/>
    </row>
    <row r="319" ht="23" customHeight="1" spans="1:6">
      <c r="A319" s="63" t="s">
        <v>168</v>
      </c>
      <c r="B319" s="63" t="s">
        <v>169</v>
      </c>
      <c r="C319" s="63" t="s">
        <v>320</v>
      </c>
      <c r="D319" s="77">
        <v>17.28</v>
      </c>
      <c r="E319" s="67" t="s">
        <v>162</v>
      </c>
    </row>
    <row r="320" ht="23" customHeight="1" spans="1:6">
      <c r="A320" s="63" t="s">
        <v>168</v>
      </c>
      <c r="B320" s="63" t="s">
        <v>170</v>
      </c>
      <c r="C320" s="63" t="s">
        <v>320</v>
      </c>
      <c r="D320" s="77">
        <v>21.42</v>
      </c>
      <c r="E320" s="67" t="s">
        <v>162</v>
      </c>
      <c r="F320" s="24"/>
    </row>
    <row r="321" ht="23" customHeight="1" spans="1:6">
      <c r="A321" s="78" t="s">
        <v>171</v>
      </c>
      <c r="B321" s="78"/>
      <c r="C321" s="79"/>
      <c r="D321" s="80">
        <f>SUM(D322:D329)</f>
        <v>223</v>
      </c>
      <c r="E321" s="83"/>
    </row>
    <row r="322" ht="23" customHeight="1" spans="1:6">
      <c r="A322" s="78" t="s">
        <v>172</v>
      </c>
      <c r="B322" s="75" t="s">
        <v>321</v>
      </c>
      <c r="C322" s="63" t="s">
        <v>320</v>
      </c>
      <c r="D322" s="73">
        <v>10</v>
      </c>
      <c r="E322" s="76" t="s">
        <v>180</v>
      </c>
    </row>
    <row r="323" ht="23" customHeight="1" spans="1:6">
      <c r="A323" s="78" t="s">
        <v>172</v>
      </c>
      <c r="B323" s="75" t="s">
        <v>322</v>
      </c>
      <c r="C323" s="63" t="s">
        <v>320</v>
      </c>
      <c r="D323" s="73">
        <v>18</v>
      </c>
      <c r="E323" s="76" t="s">
        <v>174</v>
      </c>
    </row>
    <row r="324" ht="23" customHeight="1" spans="1:6">
      <c r="A324" s="78" t="s">
        <v>172</v>
      </c>
      <c r="B324" s="75" t="s">
        <v>323</v>
      </c>
      <c r="C324" s="63" t="s">
        <v>320</v>
      </c>
      <c r="D324" s="73">
        <v>3</v>
      </c>
      <c r="E324" s="76" t="s">
        <v>180</v>
      </c>
    </row>
    <row r="325" ht="23" customHeight="1" spans="1:6">
      <c r="A325" s="78" t="s">
        <v>172</v>
      </c>
      <c r="B325" s="75" t="s">
        <v>324</v>
      </c>
      <c r="C325" s="63" t="s">
        <v>320</v>
      </c>
      <c r="D325" s="73">
        <v>13</v>
      </c>
      <c r="E325" s="76" t="s">
        <v>180</v>
      </c>
    </row>
    <row r="326" ht="23" customHeight="1" spans="1:6">
      <c r="A326" s="78" t="s">
        <v>172</v>
      </c>
      <c r="B326" s="75" t="s">
        <v>325</v>
      </c>
      <c r="C326" s="63" t="s">
        <v>320</v>
      </c>
      <c r="D326" s="73">
        <v>5</v>
      </c>
      <c r="E326" s="76" t="s">
        <v>174</v>
      </c>
    </row>
    <row r="327" ht="23" customHeight="1" spans="1:6">
      <c r="A327" s="78" t="s">
        <v>172</v>
      </c>
      <c r="B327" s="75" t="s">
        <v>326</v>
      </c>
      <c r="C327" s="63" t="s">
        <v>320</v>
      </c>
      <c r="D327" s="73">
        <v>110</v>
      </c>
      <c r="E327" s="76" t="s">
        <v>174</v>
      </c>
    </row>
    <row r="328" ht="23" customHeight="1" spans="1:6">
      <c r="A328" s="78" t="s">
        <v>172</v>
      </c>
      <c r="B328" s="75" t="s">
        <v>327</v>
      </c>
      <c r="C328" s="63" t="s">
        <v>320</v>
      </c>
      <c r="D328" s="73">
        <v>40</v>
      </c>
      <c r="E328" s="76" t="s">
        <v>174</v>
      </c>
    </row>
    <row r="329" ht="23" customHeight="1" spans="1:6">
      <c r="A329" s="78" t="s">
        <v>172</v>
      </c>
      <c r="B329" s="75" t="s">
        <v>328</v>
      </c>
      <c r="C329" s="63" t="s">
        <v>320</v>
      </c>
      <c r="D329" s="73">
        <v>24</v>
      </c>
      <c r="E329" s="91" t="s">
        <v>174</v>
      </c>
    </row>
    <row r="330" ht="23" customHeight="1" spans="1:6">
      <c r="A330" s="61" t="s">
        <v>329</v>
      </c>
      <c r="B330" s="61"/>
      <c r="C330" s="61"/>
      <c r="D330" s="64">
        <f>D331+D337+D340</f>
        <v>177.03</v>
      </c>
      <c r="E330" s="63"/>
    </row>
    <row r="331" ht="23" customHeight="1" spans="1:6">
      <c r="A331" s="61" t="s">
        <v>158</v>
      </c>
      <c r="B331" s="61"/>
      <c r="C331" s="61"/>
      <c r="D331" s="64">
        <v>127.26</v>
      </c>
      <c r="E331" s="63"/>
    </row>
    <row r="332" ht="23" customHeight="1" spans="1:6">
      <c r="A332" s="63" t="s">
        <v>159</v>
      </c>
      <c r="B332" s="63" t="s">
        <v>165</v>
      </c>
      <c r="C332" s="63" t="s">
        <v>330</v>
      </c>
      <c r="D332" s="77">
        <v>20.88</v>
      </c>
      <c r="E332" s="67" t="s">
        <v>162</v>
      </c>
    </row>
    <row r="333" ht="23" customHeight="1" spans="1:6">
      <c r="A333" s="63" t="s">
        <v>159</v>
      </c>
      <c r="B333" s="63" t="s">
        <v>164</v>
      </c>
      <c r="C333" s="63" t="s">
        <v>330</v>
      </c>
      <c r="D333" s="77">
        <v>10.63</v>
      </c>
      <c r="E333" s="67" t="s">
        <v>162</v>
      </c>
      <c r="F333" s="24"/>
    </row>
    <row r="334" ht="23" customHeight="1" spans="1:6">
      <c r="A334" s="63" t="s">
        <v>159</v>
      </c>
      <c r="B334" s="63" t="s">
        <v>166</v>
      </c>
      <c r="C334" s="63" t="s">
        <v>330</v>
      </c>
      <c r="D334" s="77">
        <v>5.4</v>
      </c>
      <c r="E334" s="67" t="s">
        <v>162</v>
      </c>
      <c r="F334" s="24"/>
    </row>
    <row r="335" ht="23" customHeight="1" spans="1:6">
      <c r="A335" s="63" t="s">
        <v>159</v>
      </c>
      <c r="B335" s="63" t="s">
        <v>163</v>
      </c>
      <c r="C335" s="63" t="s">
        <v>330</v>
      </c>
      <c r="D335" s="77">
        <v>1.67</v>
      </c>
      <c r="E335" s="67" t="s">
        <v>162</v>
      </c>
      <c r="F335" s="24"/>
    </row>
    <row r="336" ht="23" customHeight="1" spans="1:6">
      <c r="A336" s="63" t="s">
        <v>159</v>
      </c>
      <c r="B336" s="63" t="s">
        <v>160</v>
      </c>
      <c r="C336" s="63" t="s">
        <v>330</v>
      </c>
      <c r="D336" s="77">
        <v>88.67</v>
      </c>
      <c r="E336" s="67" t="s">
        <v>162</v>
      </c>
      <c r="F336" s="24"/>
    </row>
    <row r="337" ht="23" customHeight="1" spans="1:6">
      <c r="A337" s="61" t="s">
        <v>167</v>
      </c>
      <c r="B337" s="61"/>
      <c r="C337" s="61"/>
      <c r="D337" s="64">
        <v>21.77</v>
      </c>
      <c r="E337" s="63"/>
      <c r="F337" s="24"/>
    </row>
    <row r="338" ht="23" customHeight="1" spans="1:6">
      <c r="A338" s="63" t="s">
        <v>168</v>
      </c>
      <c r="B338" s="63" t="s">
        <v>169</v>
      </c>
      <c r="C338" s="63" t="s">
        <v>330</v>
      </c>
      <c r="D338" s="77">
        <v>10.8</v>
      </c>
      <c r="E338" s="67" t="s">
        <v>162</v>
      </c>
      <c r="F338" s="24"/>
    </row>
    <row r="339" ht="23" customHeight="1" spans="1:6">
      <c r="A339" s="63" t="s">
        <v>168</v>
      </c>
      <c r="B339" s="63" t="s">
        <v>170</v>
      </c>
      <c r="C339" s="63" t="s">
        <v>330</v>
      </c>
      <c r="D339" s="82">
        <v>10.97</v>
      </c>
      <c r="E339" s="67" t="s">
        <v>162</v>
      </c>
      <c r="F339" s="24"/>
    </row>
    <row r="340" ht="23" customHeight="1" spans="1:6">
      <c r="A340" s="78" t="s">
        <v>171</v>
      </c>
      <c r="B340" s="78"/>
      <c r="C340" s="87"/>
      <c r="D340" s="80">
        <f>SUM(D341:D345)</f>
        <v>28</v>
      </c>
      <c r="E340" s="83"/>
    </row>
    <row r="341" ht="23" customHeight="1" spans="1:6">
      <c r="A341" s="78" t="s">
        <v>172</v>
      </c>
      <c r="B341" s="75" t="s">
        <v>331</v>
      </c>
      <c r="C341" s="63" t="s">
        <v>332</v>
      </c>
      <c r="D341" s="73">
        <v>3</v>
      </c>
      <c r="E341" s="76" t="s">
        <v>180</v>
      </c>
    </row>
    <row r="342" ht="23" customHeight="1" spans="1:6">
      <c r="A342" s="78" t="s">
        <v>172</v>
      </c>
      <c r="B342" s="75" t="s">
        <v>333</v>
      </c>
      <c r="C342" s="63" t="s">
        <v>332</v>
      </c>
      <c r="D342" s="73">
        <v>3</v>
      </c>
      <c r="E342" s="76" t="s">
        <v>180</v>
      </c>
    </row>
    <row r="343" ht="23" customHeight="1" spans="1:6">
      <c r="A343" s="78" t="s">
        <v>172</v>
      </c>
      <c r="B343" s="75" t="s">
        <v>334</v>
      </c>
      <c r="C343" s="63" t="s">
        <v>332</v>
      </c>
      <c r="D343" s="73">
        <v>9</v>
      </c>
      <c r="E343" s="76" t="s">
        <v>180</v>
      </c>
    </row>
    <row r="344" ht="23" customHeight="1" spans="1:6">
      <c r="A344" s="78" t="s">
        <v>172</v>
      </c>
      <c r="B344" s="75" t="s">
        <v>335</v>
      </c>
      <c r="C344" s="63" t="s">
        <v>332</v>
      </c>
      <c r="D344" s="73">
        <v>10</v>
      </c>
      <c r="E344" s="76" t="s">
        <v>174</v>
      </c>
    </row>
    <row r="345" ht="23" customHeight="1" spans="1:6">
      <c r="A345" s="78" t="s">
        <v>172</v>
      </c>
      <c r="B345" s="75" t="s">
        <v>336</v>
      </c>
      <c r="C345" s="63" t="s">
        <v>332</v>
      </c>
      <c r="D345" s="73">
        <v>3</v>
      </c>
      <c r="E345" s="76" t="s">
        <v>180</v>
      </c>
    </row>
    <row r="346" ht="23" customHeight="1" spans="1:6">
      <c r="A346" s="61" t="s">
        <v>337</v>
      </c>
      <c r="B346" s="61"/>
      <c r="C346" s="61"/>
      <c r="D346" s="64">
        <f>D347+D353+D356</f>
        <v>45.97</v>
      </c>
      <c r="E346" s="63"/>
    </row>
    <row r="347" ht="23" customHeight="1" spans="1:6">
      <c r="A347" s="61" t="s">
        <v>158</v>
      </c>
      <c r="B347" s="61"/>
      <c r="C347" s="61"/>
      <c r="D347" s="64">
        <v>38.89</v>
      </c>
      <c r="E347" s="63"/>
    </row>
    <row r="348" ht="23" customHeight="1" spans="1:6">
      <c r="A348" s="63" t="s">
        <v>159</v>
      </c>
      <c r="B348" s="63" t="s">
        <v>165</v>
      </c>
      <c r="C348" s="63" t="s">
        <v>338</v>
      </c>
      <c r="D348" s="77">
        <v>6.53</v>
      </c>
      <c r="E348" s="67" t="s">
        <v>162</v>
      </c>
    </row>
    <row r="349" ht="23" customHeight="1" spans="1:6">
      <c r="A349" s="63" t="s">
        <v>159</v>
      </c>
      <c r="B349" s="63" t="s">
        <v>160</v>
      </c>
      <c r="C349" s="63" t="s">
        <v>338</v>
      </c>
      <c r="D349" s="77">
        <v>26.78</v>
      </c>
      <c r="E349" s="67" t="s">
        <v>162</v>
      </c>
    </row>
    <row r="350" ht="23" customHeight="1" spans="1:6">
      <c r="A350" s="63" t="s">
        <v>159</v>
      </c>
      <c r="B350" s="63" t="s">
        <v>166</v>
      </c>
      <c r="C350" s="63" t="s">
        <v>338</v>
      </c>
      <c r="D350" s="77">
        <v>1.8</v>
      </c>
      <c r="E350" s="67" t="s">
        <v>162</v>
      </c>
    </row>
    <row r="351" ht="23" customHeight="1" spans="1:6">
      <c r="A351" s="63" t="s">
        <v>159</v>
      </c>
      <c r="B351" s="63" t="s">
        <v>163</v>
      </c>
      <c r="C351" s="63" t="s">
        <v>338</v>
      </c>
      <c r="D351" s="77">
        <v>0.56</v>
      </c>
      <c r="E351" s="67" t="s">
        <v>162</v>
      </c>
      <c r="F351" s="24"/>
    </row>
    <row r="352" ht="23" customHeight="1" spans="1:6">
      <c r="A352" s="63" t="s">
        <v>159</v>
      </c>
      <c r="B352" s="63" t="s">
        <v>164</v>
      </c>
      <c r="C352" s="63" t="s">
        <v>338</v>
      </c>
      <c r="D352" s="77">
        <v>3.21</v>
      </c>
      <c r="E352" s="67" t="s">
        <v>162</v>
      </c>
      <c r="F352" s="24"/>
    </row>
    <row r="353" ht="23" customHeight="1" spans="1:6">
      <c r="A353" s="61" t="s">
        <v>167</v>
      </c>
      <c r="B353" s="61"/>
      <c r="C353" s="61"/>
      <c r="D353" s="64">
        <v>4.08</v>
      </c>
      <c r="E353" s="63"/>
      <c r="F353" s="24"/>
    </row>
    <row r="354" ht="23" customHeight="1" spans="1:6">
      <c r="A354" s="63" t="s">
        <v>168</v>
      </c>
      <c r="B354" s="63" t="s">
        <v>170</v>
      </c>
      <c r="C354" s="63" t="s">
        <v>338</v>
      </c>
      <c r="D354" s="77">
        <v>1.2</v>
      </c>
      <c r="E354" s="67" t="s">
        <v>162</v>
      </c>
      <c r="F354" s="24"/>
    </row>
    <row r="355" ht="23" customHeight="1" spans="1:6">
      <c r="A355" s="81" t="s">
        <v>168</v>
      </c>
      <c r="B355" s="81" t="s">
        <v>169</v>
      </c>
      <c r="C355" s="81" t="s">
        <v>338</v>
      </c>
      <c r="D355" s="82">
        <v>2.88</v>
      </c>
      <c r="E355" s="67" t="s">
        <v>162</v>
      </c>
      <c r="F355" s="24"/>
    </row>
    <row r="356" ht="23" customHeight="1" spans="1:6">
      <c r="A356" s="78" t="s">
        <v>171</v>
      </c>
      <c r="B356" s="78"/>
      <c r="C356" s="87"/>
      <c r="D356" s="80">
        <f>D357</f>
        <v>3</v>
      </c>
      <c r="E356" s="83"/>
      <c r="F356" s="24"/>
    </row>
    <row r="357" ht="23" customHeight="1" spans="1:6">
      <c r="A357" s="78" t="s">
        <v>172</v>
      </c>
      <c r="B357" s="75" t="s">
        <v>339</v>
      </c>
      <c r="C357" s="90" t="s">
        <v>338</v>
      </c>
      <c r="D357" s="84">
        <v>3</v>
      </c>
      <c r="E357" s="76" t="s">
        <v>174</v>
      </c>
    </row>
    <row r="358" ht="23" customHeight="1" spans="1:6">
      <c r="A358" s="61" t="s">
        <v>340</v>
      </c>
      <c r="B358" s="61"/>
      <c r="C358" s="61"/>
      <c r="D358" s="64">
        <f>D359+D365+D368</f>
        <v>860.52</v>
      </c>
      <c r="E358" s="63"/>
    </row>
    <row r="359" ht="23" customHeight="1" spans="1:6">
      <c r="A359" s="61" t="s">
        <v>158</v>
      </c>
      <c r="B359" s="61"/>
      <c r="C359" s="61"/>
      <c r="D359" s="64">
        <v>610.41</v>
      </c>
      <c r="E359" s="63"/>
    </row>
    <row r="360" ht="23" customHeight="1" spans="1:6">
      <c r="A360" s="63" t="s">
        <v>159</v>
      </c>
      <c r="B360" s="63" t="s">
        <v>160</v>
      </c>
      <c r="C360" s="63" t="s">
        <v>341</v>
      </c>
      <c r="D360" s="77">
        <v>389.73</v>
      </c>
      <c r="E360" s="67" t="s">
        <v>162</v>
      </c>
    </row>
    <row r="361" ht="23" customHeight="1" spans="1:6">
      <c r="A361" s="63" t="s">
        <v>159</v>
      </c>
      <c r="B361" s="63" t="s">
        <v>164</v>
      </c>
      <c r="C361" s="63" t="s">
        <v>341</v>
      </c>
      <c r="D361" s="77">
        <v>46.74</v>
      </c>
      <c r="E361" s="67" t="s">
        <v>162</v>
      </c>
    </row>
    <row r="362" ht="23" customHeight="1" spans="1:6">
      <c r="A362" s="63" t="s">
        <v>159</v>
      </c>
      <c r="B362" s="63" t="s">
        <v>165</v>
      </c>
      <c r="C362" s="63" t="s">
        <v>341</v>
      </c>
      <c r="D362" s="77">
        <v>91.99</v>
      </c>
      <c r="E362" s="67" t="s">
        <v>162</v>
      </c>
    </row>
    <row r="363" ht="23" customHeight="1" spans="1:6">
      <c r="A363" s="63" t="s">
        <v>159</v>
      </c>
      <c r="B363" s="63" t="s">
        <v>163</v>
      </c>
      <c r="C363" s="63" t="s">
        <v>341</v>
      </c>
      <c r="D363" s="77">
        <v>57.35</v>
      </c>
      <c r="E363" s="67" t="s">
        <v>162</v>
      </c>
    </row>
    <row r="364" ht="23" customHeight="1" spans="1:6">
      <c r="A364" s="63" t="s">
        <v>159</v>
      </c>
      <c r="B364" s="63" t="s">
        <v>166</v>
      </c>
      <c r="C364" s="63" t="s">
        <v>341</v>
      </c>
      <c r="D364" s="77">
        <v>24.6</v>
      </c>
      <c r="E364" s="67" t="s">
        <v>162</v>
      </c>
    </row>
    <row r="365" ht="23" customHeight="1" spans="1:6">
      <c r="A365" s="61" t="s">
        <v>167</v>
      </c>
      <c r="B365" s="61"/>
      <c r="C365" s="61"/>
      <c r="D365" s="64">
        <v>127.11</v>
      </c>
      <c r="E365" s="63"/>
    </row>
    <row r="366" ht="23" customHeight="1" spans="1:6">
      <c r="A366" s="63" t="s">
        <v>168</v>
      </c>
      <c r="B366" s="63" t="s">
        <v>170</v>
      </c>
      <c r="C366" s="63" t="s">
        <v>341</v>
      </c>
      <c r="D366" s="77">
        <v>77.91</v>
      </c>
      <c r="E366" s="67" t="s">
        <v>162</v>
      </c>
    </row>
    <row r="367" ht="23" customHeight="1" spans="1:6">
      <c r="A367" s="63" t="s">
        <v>168</v>
      </c>
      <c r="B367" s="63" t="s">
        <v>169</v>
      </c>
      <c r="C367" s="63" t="s">
        <v>341</v>
      </c>
      <c r="D367" s="77">
        <v>49.2</v>
      </c>
      <c r="E367" s="67" t="s">
        <v>162</v>
      </c>
      <c r="F367" s="24"/>
    </row>
    <row r="368" ht="23" customHeight="1" spans="1:6">
      <c r="A368" s="78" t="s">
        <v>171</v>
      </c>
      <c r="B368" s="78"/>
      <c r="C368" s="79"/>
      <c r="D368" s="80">
        <f>SUM(D369:D376)</f>
        <v>123</v>
      </c>
      <c r="E368" s="83"/>
      <c r="F368" s="24"/>
    </row>
    <row r="369" ht="23" customHeight="1" spans="1:6">
      <c r="A369" s="78" t="s">
        <v>172</v>
      </c>
      <c r="B369" s="75" t="s">
        <v>342</v>
      </c>
      <c r="C369" s="63" t="s">
        <v>341</v>
      </c>
      <c r="D369" s="73">
        <v>6</v>
      </c>
      <c r="E369" s="76" t="s">
        <v>174</v>
      </c>
      <c r="F369" s="24"/>
    </row>
    <row r="370" ht="23" customHeight="1" spans="1:6">
      <c r="A370" s="78" t="s">
        <v>172</v>
      </c>
      <c r="B370" s="75" t="s">
        <v>343</v>
      </c>
      <c r="C370" s="63" t="s">
        <v>341</v>
      </c>
      <c r="D370" s="73">
        <v>3</v>
      </c>
      <c r="E370" s="76" t="s">
        <v>180</v>
      </c>
      <c r="F370" s="24"/>
    </row>
    <row r="371" ht="23" customHeight="1" spans="1:6">
      <c r="A371" s="78" t="s">
        <v>172</v>
      </c>
      <c r="B371" s="75" t="s">
        <v>344</v>
      </c>
      <c r="C371" s="63" t="s">
        <v>341</v>
      </c>
      <c r="D371" s="73">
        <v>80</v>
      </c>
      <c r="E371" s="76" t="s">
        <v>174</v>
      </c>
      <c r="F371" s="24"/>
    </row>
    <row r="372" ht="23" customHeight="1" spans="1:6">
      <c r="A372" s="78" t="s">
        <v>172</v>
      </c>
      <c r="B372" s="75" t="s">
        <v>345</v>
      </c>
      <c r="C372" s="63" t="s">
        <v>341</v>
      </c>
      <c r="D372" s="73">
        <v>5</v>
      </c>
      <c r="E372" s="76" t="s">
        <v>174</v>
      </c>
      <c r="F372" s="24"/>
    </row>
    <row r="373" ht="23" customHeight="1" spans="1:6">
      <c r="A373" s="78" t="s">
        <v>172</v>
      </c>
      <c r="B373" s="75" t="s">
        <v>346</v>
      </c>
      <c r="C373" s="63" t="s">
        <v>341</v>
      </c>
      <c r="D373" s="73">
        <v>3</v>
      </c>
      <c r="E373" s="76" t="s">
        <v>180</v>
      </c>
      <c r="F373" s="24"/>
    </row>
    <row r="374" ht="23" customHeight="1" spans="1:6">
      <c r="A374" s="78" t="s">
        <v>172</v>
      </c>
      <c r="B374" s="75" t="s">
        <v>347</v>
      </c>
      <c r="C374" s="63" t="s">
        <v>341</v>
      </c>
      <c r="D374" s="73">
        <v>20</v>
      </c>
      <c r="E374" s="76" t="s">
        <v>174</v>
      </c>
      <c r="F374" s="24"/>
    </row>
    <row r="375" ht="23" customHeight="1" spans="1:6">
      <c r="A375" s="78" t="s">
        <v>172</v>
      </c>
      <c r="B375" s="75" t="s">
        <v>348</v>
      </c>
      <c r="C375" s="63" t="s">
        <v>341</v>
      </c>
      <c r="D375" s="73">
        <v>4</v>
      </c>
      <c r="E375" s="76" t="s">
        <v>174</v>
      </c>
      <c r="F375" s="24"/>
    </row>
    <row r="376" ht="23" customHeight="1" spans="1:6">
      <c r="A376" s="92" t="s">
        <v>172</v>
      </c>
      <c r="B376" s="94" t="s">
        <v>349</v>
      </c>
      <c r="C376" s="63" t="s">
        <v>341</v>
      </c>
      <c r="D376" s="73">
        <v>2</v>
      </c>
      <c r="E376" s="76" t="s">
        <v>180</v>
      </c>
      <c r="F376" s="24"/>
    </row>
    <row r="377" ht="23" customHeight="1" spans="1:6">
      <c r="A377" s="61" t="s">
        <v>350</v>
      </c>
      <c r="B377" s="61"/>
      <c r="C377" s="61"/>
      <c r="D377" s="64">
        <f>D378+D384+D387</f>
        <v>606.19</v>
      </c>
      <c r="E377" s="63"/>
      <c r="F377" s="24"/>
    </row>
    <row r="378" ht="23" customHeight="1" spans="1:6">
      <c r="A378" s="61" t="s">
        <v>158</v>
      </c>
      <c r="B378" s="61"/>
      <c r="C378" s="61"/>
      <c r="D378" s="64">
        <v>483.17</v>
      </c>
      <c r="E378" s="63"/>
      <c r="F378" s="24"/>
    </row>
    <row r="379" ht="23" customHeight="1" spans="1:6">
      <c r="A379" s="63" t="s">
        <v>159</v>
      </c>
      <c r="B379" s="63" t="s">
        <v>160</v>
      </c>
      <c r="C379" s="63" t="s">
        <v>351</v>
      </c>
      <c r="D379" s="77">
        <v>330.14</v>
      </c>
      <c r="E379" s="67" t="s">
        <v>162</v>
      </c>
      <c r="F379" s="24"/>
    </row>
    <row r="380" ht="23" customHeight="1" spans="1:6">
      <c r="A380" s="63" t="s">
        <v>159</v>
      </c>
      <c r="B380" s="63" t="s">
        <v>165</v>
      </c>
      <c r="C380" s="63" t="s">
        <v>351</v>
      </c>
      <c r="D380" s="77">
        <v>77.84</v>
      </c>
      <c r="E380" s="67" t="s">
        <v>162</v>
      </c>
    </row>
    <row r="381" ht="23" customHeight="1" spans="1:6">
      <c r="A381" s="63" t="s">
        <v>159</v>
      </c>
      <c r="B381" s="63" t="s">
        <v>166</v>
      </c>
      <c r="C381" s="63" t="s">
        <v>351</v>
      </c>
      <c r="D381" s="77">
        <v>19.8</v>
      </c>
      <c r="E381" s="67" t="s">
        <v>162</v>
      </c>
    </row>
    <row r="382" ht="23" customHeight="1" spans="1:6">
      <c r="A382" s="63" t="s">
        <v>159</v>
      </c>
      <c r="B382" s="63" t="s">
        <v>164</v>
      </c>
      <c r="C382" s="63" t="s">
        <v>351</v>
      </c>
      <c r="D382" s="77">
        <v>39.59</v>
      </c>
      <c r="E382" s="67" t="s">
        <v>162</v>
      </c>
    </row>
    <row r="383" ht="23" customHeight="1" spans="1:6">
      <c r="A383" s="63" t="s">
        <v>159</v>
      </c>
      <c r="B383" s="63" t="s">
        <v>163</v>
      </c>
      <c r="C383" s="63" t="s">
        <v>351</v>
      </c>
      <c r="D383" s="77">
        <v>15.8</v>
      </c>
      <c r="E383" s="67" t="s">
        <v>162</v>
      </c>
    </row>
    <row r="384" ht="23" customHeight="1" spans="1:6">
      <c r="A384" s="61" t="s">
        <v>167</v>
      </c>
      <c r="B384" s="61"/>
      <c r="C384" s="61"/>
      <c r="D384" s="64">
        <v>82.02</v>
      </c>
      <c r="E384" s="63"/>
    </row>
    <row r="385" ht="23" customHeight="1" spans="1:6">
      <c r="A385" s="63" t="s">
        <v>168</v>
      </c>
      <c r="B385" s="63" t="s">
        <v>170</v>
      </c>
      <c r="C385" s="63" t="s">
        <v>351</v>
      </c>
      <c r="D385" s="77">
        <v>42.42</v>
      </c>
      <c r="E385" s="67" t="s">
        <v>162</v>
      </c>
    </row>
    <row r="386" ht="23" customHeight="1" spans="1:6">
      <c r="A386" s="63" t="s">
        <v>168</v>
      </c>
      <c r="B386" s="63" t="s">
        <v>169</v>
      </c>
      <c r="C386" s="63" t="s">
        <v>351</v>
      </c>
      <c r="D386" s="77">
        <v>39.6</v>
      </c>
      <c r="E386" s="67" t="s">
        <v>162</v>
      </c>
    </row>
    <row r="387" ht="23" customHeight="1" spans="1:6">
      <c r="A387" s="78" t="s">
        <v>171</v>
      </c>
      <c r="B387" s="78"/>
      <c r="C387" s="79"/>
      <c r="D387" s="80">
        <f>SUM(D388:D391)</f>
        <v>41</v>
      </c>
      <c r="E387" s="83"/>
    </row>
    <row r="388" ht="23" customHeight="1" spans="1:6">
      <c r="A388" s="78" t="s">
        <v>172</v>
      </c>
      <c r="B388" s="75" t="s">
        <v>352</v>
      </c>
      <c r="C388" s="63" t="s">
        <v>351</v>
      </c>
      <c r="D388" s="73">
        <v>10</v>
      </c>
      <c r="E388" s="76" t="s">
        <v>180</v>
      </c>
    </row>
    <row r="389" ht="23" customHeight="1" spans="1:6">
      <c r="A389" s="78" t="s">
        <v>172</v>
      </c>
      <c r="B389" s="75" t="s">
        <v>353</v>
      </c>
      <c r="C389" s="63" t="s">
        <v>351</v>
      </c>
      <c r="D389" s="73">
        <v>10</v>
      </c>
      <c r="E389" s="76" t="s">
        <v>180</v>
      </c>
    </row>
    <row r="390" ht="23" customHeight="1" spans="1:6">
      <c r="A390" s="78" t="s">
        <v>172</v>
      </c>
      <c r="B390" s="75" t="s">
        <v>354</v>
      </c>
      <c r="C390" s="63" t="s">
        <v>351</v>
      </c>
      <c r="D390" s="73">
        <v>11</v>
      </c>
      <c r="E390" s="76" t="s">
        <v>174</v>
      </c>
    </row>
    <row r="391" ht="23" customHeight="1" spans="1:6">
      <c r="A391" s="78" t="s">
        <v>172</v>
      </c>
      <c r="B391" s="75" t="s">
        <v>355</v>
      </c>
      <c r="C391" s="63" t="s">
        <v>351</v>
      </c>
      <c r="D391" s="73">
        <v>10</v>
      </c>
      <c r="E391" s="76" t="s">
        <v>180</v>
      </c>
      <c r="F391" s="24"/>
    </row>
    <row r="392" ht="23" customHeight="1" spans="1:6">
      <c r="A392" s="61" t="s">
        <v>356</v>
      </c>
      <c r="B392" s="61"/>
      <c r="C392" s="61"/>
      <c r="D392" s="64">
        <f>D393+D398+D401</f>
        <v>372.39</v>
      </c>
      <c r="E392" s="63"/>
      <c r="F392" s="24"/>
    </row>
    <row r="393" ht="23" customHeight="1" spans="1:6">
      <c r="A393" s="61" t="s">
        <v>158</v>
      </c>
      <c r="B393" s="61"/>
      <c r="C393" s="61"/>
      <c r="D393" s="64">
        <v>253.11</v>
      </c>
      <c r="E393" s="63"/>
      <c r="F393" s="24"/>
    </row>
    <row r="394" ht="23" customHeight="1" spans="1:6">
      <c r="A394" s="63" t="s">
        <v>159</v>
      </c>
      <c r="B394" s="63" t="s">
        <v>166</v>
      </c>
      <c r="C394" s="63" t="s">
        <v>357</v>
      </c>
      <c r="D394" s="77">
        <v>10.8</v>
      </c>
      <c r="E394" s="67" t="s">
        <v>162</v>
      </c>
      <c r="F394" s="24"/>
    </row>
    <row r="395" ht="23" customHeight="1" spans="1:6">
      <c r="A395" s="63" t="s">
        <v>159</v>
      </c>
      <c r="B395" s="63" t="s">
        <v>165</v>
      </c>
      <c r="C395" s="63" t="s">
        <v>357</v>
      </c>
      <c r="D395" s="77">
        <v>42.2</v>
      </c>
      <c r="E395" s="67" t="s">
        <v>162</v>
      </c>
      <c r="F395" s="24"/>
    </row>
    <row r="396" ht="23" customHeight="1" spans="1:6">
      <c r="A396" s="63" t="s">
        <v>159</v>
      </c>
      <c r="B396" s="63" t="s">
        <v>160</v>
      </c>
      <c r="C396" s="63" t="s">
        <v>357</v>
      </c>
      <c r="D396" s="77">
        <v>178.69</v>
      </c>
      <c r="E396" s="67" t="s">
        <v>162</v>
      </c>
      <c r="F396" s="24"/>
    </row>
    <row r="397" ht="23" customHeight="1" spans="1:6">
      <c r="A397" s="63" t="s">
        <v>159</v>
      </c>
      <c r="B397" s="63" t="s">
        <v>164</v>
      </c>
      <c r="C397" s="63" t="s">
        <v>357</v>
      </c>
      <c r="D397" s="77">
        <v>21.43</v>
      </c>
      <c r="E397" s="67" t="s">
        <v>162</v>
      </c>
      <c r="F397" s="24"/>
    </row>
    <row r="398" ht="23" customHeight="1" spans="1:6">
      <c r="A398" s="61" t="s">
        <v>167</v>
      </c>
      <c r="B398" s="61"/>
      <c r="C398" s="61"/>
      <c r="D398" s="64">
        <v>39.84</v>
      </c>
      <c r="E398" s="63"/>
    </row>
    <row r="399" ht="23" customHeight="1" spans="1:6">
      <c r="A399" s="63" t="s">
        <v>168</v>
      </c>
      <c r="B399" s="63" t="s">
        <v>170</v>
      </c>
      <c r="C399" s="63" t="s">
        <v>357</v>
      </c>
      <c r="D399" s="77">
        <v>18.24</v>
      </c>
      <c r="E399" s="67" t="s">
        <v>162</v>
      </c>
    </row>
    <row r="400" s="23" customFormat="1" ht="23" customHeight="1" spans="1:6">
      <c r="A400" s="63" t="s">
        <v>168</v>
      </c>
      <c r="B400" s="63" t="s">
        <v>169</v>
      </c>
      <c r="C400" s="63" t="s">
        <v>357</v>
      </c>
      <c r="D400" s="77">
        <v>21.6</v>
      </c>
      <c r="E400" s="67" t="s">
        <v>162</v>
      </c>
    </row>
    <row r="401" ht="23" customHeight="1" spans="1:6">
      <c r="A401" s="78" t="s">
        <v>171</v>
      </c>
      <c r="B401" s="78"/>
      <c r="C401" s="79"/>
      <c r="D401" s="80">
        <f>SUM(D402:D407)</f>
        <v>79.44</v>
      </c>
      <c r="E401" s="83"/>
    </row>
    <row r="402" ht="23" customHeight="1" spans="1:6">
      <c r="A402" s="78" t="s">
        <v>172</v>
      </c>
      <c r="B402" s="75" t="s">
        <v>358</v>
      </c>
      <c r="C402" s="63" t="s">
        <v>357</v>
      </c>
      <c r="D402" s="73">
        <v>5</v>
      </c>
      <c r="E402" s="76" t="s">
        <v>180</v>
      </c>
    </row>
    <row r="403" ht="23" customHeight="1" spans="1:6">
      <c r="A403" s="78" t="s">
        <v>172</v>
      </c>
      <c r="B403" s="75" t="s">
        <v>359</v>
      </c>
      <c r="C403" s="63" t="s">
        <v>357</v>
      </c>
      <c r="D403" s="73">
        <v>10</v>
      </c>
      <c r="E403" s="76" t="s">
        <v>180</v>
      </c>
    </row>
    <row r="404" ht="23" customHeight="1" spans="1:6">
      <c r="A404" s="78" t="s">
        <v>172</v>
      </c>
      <c r="B404" s="75" t="s">
        <v>360</v>
      </c>
      <c r="C404" s="63" t="s">
        <v>357</v>
      </c>
      <c r="D404" s="73">
        <v>15</v>
      </c>
      <c r="E404" s="76" t="s">
        <v>180</v>
      </c>
    </row>
    <row r="405" ht="23" customHeight="1" spans="1:6">
      <c r="A405" s="78" t="s">
        <v>172</v>
      </c>
      <c r="B405" s="75" t="s">
        <v>361</v>
      </c>
      <c r="C405" s="63" t="s">
        <v>357</v>
      </c>
      <c r="D405" s="73">
        <v>6</v>
      </c>
      <c r="E405" s="76" t="s">
        <v>180</v>
      </c>
    </row>
    <row r="406" ht="23" customHeight="1" spans="1:6">
      <c r="A406" s="78" t="s">
        <v>172</v>
      </c>
      <c r="B406" s="75" t="s">
        <v>362</v>
      </c>
      <c r="C406" s="63" t="s">
        <v>357</v>
      </c>
      <c r="D406" s="73">
        <v>5</v>
      </c>
      <c r="E406" s="76" t="s">
        <v>180</v>
      </c>
      <c r="F406" s="24"/>
    </row>
    <row r="407" ht="23" customHeight="1" spans="1:6">
      <c r="A407" s="78" t="s">
        <v>172</v>
      </c>
      <c r="B407" s="75" t="s">
        <v>363</v>
      </c>
      <c r="C407" s="63" t="s">
        <v>357</v>
      </c>
      <c r="D407" s="73">
        <v>38.44</v>
      </c>
      <c r="E407" s="76" t="s">
        <v>174</v>
      </c>
      <c r="F407" s="24"/>
    </row>
    <row r="408" ht="23" customHeight="1" spans="1:6">
      <c r="A408" s="61" t="s">
        <v>364</v>
      </c>
      <c r="B408" s="61"/>
      <c r="C408" s="61"/>
      <c r="D408" s="64">
        <f>D409+D415+D418</f>
        <v>9285.13</v>
      </c>
      <c r="E408" s="63"/>
    </row>
    <row r="409" ht="23" customHeight="1" spans="1:6">
      <c r="A409" s="61" t="s">
        <v>158</v>
      </c>
      <c r="B409" s="61"/>
      <c r="C409" s="61"/>
      <c r="D409" s="64">
        <v>5078.03</v>
      </c>
      <c r="E409" s="63"/>
    </row>
    <row r="410" ht="23" customHeight="1" spans="1:6">
      <c r="A410" s="63" t="s">
        <v>159</v>
      </c>
      <c r="B410" s="63" t="s">
        <v>163</v>
      </c>
      <c r="C410" s="63" t="s">
        <v>365</v>
      </c>
      <c r="D410" s="77">
        <v>103.64</v>
      </c>
      <c r="E410" s="67" t="s">
        <v>162</v>
      </c>
    </row>
    <row r="411" ht="23" customHeight="1" spans="1:6">
      <c r="A411" s="63" t="s">
        <v>159</v>
      </c>
      <c r="B411" s="63" t="s">
        <v>160</v>
      </c>
      <c r="C411" s="63" t="s">
        <v>365</v>
      </c>
      <c r="D411" s="77">
        <v>3692.42</v>
      </c>
      <c r="E411" s="67" t="s">
        <v>162</v>
      </c>
    </row>
    <row r="412" ht="23" customHeight="1" spans="1:6">
      <c r="A412" s="63" t="s">
        <v>159</v>
      </c>
      <c r="B412" s="63" t="s">
        <v>164</v>
      </c>
      <c r="C412" s="63" t="s">
        <v>365</v>
      </c>
      <c r="D412" s="77">
        <v>373.31</v>
      </c>
      <c r="E412" s="67" t="s">
        <v>162</v>
      </c>
      <c r="F412" s="24"/>
    </row>
    <row r="413" ht="23" customHeight="1" spans="1:6">
      <c r="A413" s="63" t="s">
        <v>159</v>
      </c>
      <c r="B413" s="63" t="s">
        <v>166</v>
      </c>
      <c r="C413" s="63" t="s">
        <v>365</v>
      </c>
      <c r="D413" s="77">
        <v>170.4</v>
      </c>
      <c r="E413" s="67" t="s">
        <v>162</v>
      </c>
      <c r="F413" s="24"/>
    </row>
    <row r="414" ht="23" customHeight="1" spans="1:6">
      <c r="A414" s="63" t="s">
        <v>159</v>
      </c>
      <c r="B414" s="63" t="s">
        <v>165</v>
      </c>
      <c r="C414" s="63" t="s">
        <v>365</v>
      </c>
      <c r="D414" s="77">
        <v>738.26</v>
      </c>
      <c r="E414" s="67" t="s">
        <v>162</v>
      </c>
      <c r="F414" s="24"/>
    </row>
    <row r="415" ht="23" customHeight="1" spans="1:6">
      <c r="A415" s="61" t="s">
        <v>167</v>
      </c>
      <c r="B415" s="61"/>
      <c r="C415" s="61"/>
      <c r="D415" s="64">
        <v>1220.1</v>
      </c>
      <c r="E415" s="63"/>
      <c r="F415" s="24"/>
    </row>
    <row r="416" ht="23" customHeight="1" spans="1:6">
      <c r="A416" s="63" t="s">
        <v>168</v>
      </c>
      <c r="B416" s="63" t="s">
        <v>169</v>
      </c>
      <c r="C416" s="63" t="s">
        <v>365</v>
      </c>
      <c r="D416" s="77">
        <v>852</v>
      </c>
      <c r="E416" s="67" t="s">
        <v>162</v>
      </c>
      <c r="F416" s="24"/>
    </row>
    <row r="417" ht="23" customHeight="1" spans="1:6">
      <c r="A417" s="63" t="s">
        <v>168</v>
      </c>
      <c r="B417" s="63" t="s">
        <v>170</v>
      </c>
      <c r="C417" s="63" t="s">
        <v>365</v>
      </c>
      <c r="D417" s="77">
        <v>368.1</v>
      </c>
      <c r="E417" s="67" t="s">
        <v>162</v>
      </c>
      <c r="F417" s="24"/>
    </row>
    <row r="418" ht="23" customHeight="1" spans="1:6">
      <c r="A418" s="78" t="s">
        <v>171</v>
      </c>
      <c r="B418" s="78"/>
      <c r="C418" s="79"/>
      <c r="D418" s="80">
        <f>SUM(D419:D430)</f>
        <v>2987</v>
      </c>
      <c r="E418" s="83"/>
      <c r="F418" s="24"/>
    </row>
    <row r="419" ht="23" customHeight="1" spans="1:6">
      <c r="A419" s="78" t="s">
        <v>172</v>
      </c>
      <c r="B419" s="78" t="s">
        <v>366</v>
      </c>
      <c r="C419" s="63" t="s">
        <v>365</v>
      </c>
      <c r="D419" s="84">
        <v>10</v>
      </c>
      <c r="E419" s="76" t="s">
        <v>180</v>
      </c>
      <c r="F419" s="24"/>
    </row>
    <row r="420" ht="23" customHeight="1" spans="1:6">
      <c r="A420" s="78" t="s">
        <v>172</v>
      </c>
      <c r="B420" s="75" t="s">
        <v>367</v>
      </c>
      <c r="C420" s="63" t="s">
        <v>365</v>
      </c>
      <c r="D420" s="73">
        <v>1960</v>
      </c>
      <c r="E420" s="76" t="s">
        <v>162</v>
      </c>
    </row>
    <row r="421" ht="23" customHeight="1" spans="1:6">
      <c r="A421" s="78" t="s">
        <v>172</v>
      </c>
      <c r="B421" s="75" t="s">
        <v>368</v>
      </c>
      <c r="C421" s="63" t="s">
        <v>365</v>
      </c>
      <c r="D421" s="73">
        <v>176</v>
      </c>
      <c r="E421" s="76" t="s">
        <v>162</v>
      </c>
    </row>
    <row r="422" ht="23" customHeight="1" spans="1:6">
      <c r="A422" s="78" t="s">
        <v>172</v>
      </c>
      <c r="B422" s="75" t="s">
        <v>369</v>
      </c>
      <c r="C422" s="63" t="s">
        <v>365</v>
      </c>
      <c r="D422" s="73">
        <v>5</v>
      </c>
      <c r="E422" s="76" t="s">
        <v>180</v>
      </c>
    </row>
    <row r="423" ht="23" customHeight="1" spans="1:6">
      <c r="A423" s="78" t="s">
        <v>172</v>
      </c>
      <c r="B423" s="75" t="s">
        <v>370</v>
      </c>
      <c r="C423" s="63" t="s">
        <v>365</v>
      </c>
      <c r="D423" s="73">
        <v>12</v>
      </c>
      <c r="E423" s="76" t="s">
        <v>174</v>
      </c>
    </row>
    <row r="424" ht="23" customHeight="1" spans="1:6">
      <c r="A424" s="78" t="s">
        <v>172</v>
      </c>
      <c r="B424" s="75" t="s">
        <v>371</v>
      </c>
      <c r="C424" s="63" t="s">
        <v>365</v>
      </c>
      <c r="D424" s="73">
        <v>25</v>
      </c>
      <c r="E424" s="76" t="s">
        <v>162</v>
      </c>
    </row>
    <row r="425" ht="23" customHeight="1" spans="1:6">
      <c r="A425" s="78" t="s">
        <v>172</v>
      </c>
      <c r="B425" s="75" t="s">
        <v>372</v>
      </c>
      <c r="C425" s="63" t="s">
        <v>365</v>
      </c>
      <c r="D425" s="73">
        <v>3</v>
      </c>
      <c r="E425" s="76" t="s">
        <v>180</v>
      </c>
    </row>
    <row r="426" ht="23" customHeight="1" spans="1:6">
      <c r="A426" s="78" t="s">
        <v>172</v>
      </c>
      <c r="B426" s="75" t="s">
        <v>373</v>
      </c>
      <c r="C426" s="63" t="s">
        <v>365</v>
      </c>
      <c r="D426" s="73">
        <v>36</v>
      </c>
      <c r="E426" s="76" t="s">
        <v>174</v>
      </c>
    </row>
    <row r="427" ht="23" customHeight="1" spans="1:6">
      <c r="A427" s="78" t="s">
        <v>172</v>
      </c>
      <c r="B427" s="75" t="s">
        <v>374</v>
      </c>
      <c r="C427" s="63" t="s">
        <v>365</v>
      </c>
      <c r="D427" s="73">
        <v>300</v>
      </c>
      <c r="E427" s="76" t="s">
        <v>174</v>
      </c>
    </row>
    <row r="428" ht="23" customHeight="1" spans="1:6">
      <c r="A428" s="78" t="s">
        <v>172</v>
      </c>
      <c r="B428" s="75" t="s">
        <v>375</v>
      </c>
      <c r="C428" s="63" t="s">
        <v>365</v>
      </c>
      <c r="D428" s="73">
        <v>100</v>
      </c>
      <c r="E428" s="76" t="s">
        <v>180</v>
      </c>
    </row>
    <row r="429" ht="23" customHeight="1" spans="1:6">
      <c r="A429" s="78" t="s">
        <v>172</v>
      </c>
      <c r="B429" s="75" t="s">
        <v>376</v>
      </c>
      <c r="C429" s="63" t="s">
        <v>365</v>
      </c>
      <c r="D429" s="73">
        <v>200</v>
      </c>
      <c r="E429" s="76" t="s">
        <v>180</v>
      </c>
    </row>
    <row r="430" ht="23" customHeight="1" spans="1:6">
      <c r="A430" s="78" t="s">
        <v>172</v>
      </c>
      <c r="B430" s="75" t="s">
        <v>377</v>
      </c>
      <c r="C430" s="63" t="s">
        <v>365</v>
      </c>
      <c r="D430" s="73">
        <v>160</v>
      </c>
      <c r="E430" s="76" t="s">
        <v>174</v>
      </c>
    </row>
    <row r="431" ht="23" customHeight="1" spans="1:6">
      <c r="A431" s="61" t="s">
        <v>378</v>
      </c>
      <c r="B431" s="61"/>
      <c r="C431" s="61"/>
      <c r="D431" s="64">
        <f>D432+D438+D441</f>
        <v>1762.61</v>
      </c>
      <c r="E431" s="63"/>
      <c r="F431" s="24"/>
    </row>
    <row r="432" ht="23" customHeight="1" spans="1:6">
      <c r="A432" s="61" t="s">
        <v>158</v>
      </c>
      <c r="B432" s="61"/>
      <c r="C432" s="61"/>
      <c r="D432" s="64">
        <v>817.96</v>
      </c>
      <c r="E432" s="63"/>
      <c r="F432" s="24"/>
    </row>
    <row r="433" ht="23" customHeight="1" spans="1:6">
      <c r="A433" s="63" t="s">
        <v>159</v>
      </c>
      <c r="B433" s="63" t="s">
        <v>166</v>
      </c>
      <c r="C433" s="63" t="s">
        <v>379</v>
      </c>
      <c r="D433" s="77">
        <v>27</v>
      </c>
      <c r="E433" s="67" t="s">
        <v>162</v>
      </c>
      <c r="F433" s="24"/>
    </row>
    <row r="434" ht="23" customHeight="1" spans="1:6">
      <c r="A434" s="63" t="s">
        <v>159</v>
      </c>
      <c r="B434" s="63" t="s">
        <v>164</v>
      </c>
      <c r="C434" s="63" t="s">
        <v>379</v>
      </c>
      <c r="D434" s="77">
        <v>61.29</v>
      </c>
      <c r="E434" s="67" t="s">
        <v>162</v>
      </c>
      <c r="F434" s="24"/>
    </row>
    <row r="435" ht="23" customHeight="1" spans="1:6">
      <c r="A435" s="63" t="s">
        <v>159</v>
      </c>
      <c r="B435" s="63" t="s">
        <v>160</v>
      </c>
      <c r="C435" s="63" t="s">
        <v>379</v>
      </c>
      <c r="D435" s="77">
        <v>606.74</v>
      </c>
      <c r="E435" s="67" t="s">
        <v>162</v>
      </c>
      <c r="F435" s="24"/>
    </row>
    <row r="436" ht="23" customHeight="1" spans="1:6">
      <c r="A436" s="63" t="s">
        <v>159</v>
      </c>
      <c r="B436" s="63" t="s">
        <v>163</v>
      </c>
      <c r="C436" s="63" t="s">
        <v>379</v>
      </c>
      <c r="D436" s="77">
        <v>1.66</v>
      </c>
      <c r="E436" s="67" t="s">
        <v>162</v>
      </c>
      <c r="F436" s="24"/>
    </row>
    <row r="437" ht="23" customHeight="1" spans="1:6">
      <c r="A437" s="63" t="s">
        <v>159</v>
      </c>
      <c r="B437" s="63" t="s">
        <v>165</v>
      </c>
      <c r="C437" s="63" t="s">
        <v>379</v>
      </c>
      <c r="D437" s="77">
        <v>121.28</v>
      </c>
      <c r="E437" s="67" t="s">
        <v>162</v>
      </c>
    </row>
    <row r="438" ht="23" customHeight="1" spans="1:6">
      <c r="A438" s="61" t="s">
        <v>167</v>
      </c>
      <c r="B438" s="61"/>
      <c r="C438" s="61"/>
      <c r="D438" s="64">
        <v>183.58</v>
      </c>
      <c r="E438" s="63"/>
    </row>
    <row r="439" ht="23" customHeight="1" spans="1:6">
      <c r="A439" s="63" t="s">
        <v>168</v>
      </c>
      <c r="B439" s="63" t="s">
        <v>169</v>
      </c>
      <c r="C439" s="63" t="s">
        <v>379</v>
      </c>
      <c r="D439" s="77">
        <v>135</v>
      </c>
      <c r="E439" s="67" t="s">
        <v>162</v>
      </c>
    </row>
    <row r="440" ht="23" customHeight="1" spans="1:6">
      <c r="A440" s="81" t="s">
        <v>168</v>
      </c>
      <c r="B440" s="81" t="s">
        <v>170</v>
      </c>
      <c r="C440" s="81" t="s">
        <v>379</v>
      </c>
      <c r="D440" s="82">
        <v>48.58</v>
      </c>
      <c r="E440" s="67" t="s">
        <v>162</v>
      </c>
    </row>
    <row r="441" ht="23" customHeight="1" spans="1:6">
      <c r="A441" s="78" t="s">
        <v>171</v>
      </c>
      <c r="B441" s="78"/>
      <c r="C441" s="79"/>
      <c r="D441" s="84">
        <f>SUM(D442:D444)</f>
        <v>761.07</v>
      </c>
      <c r="E441" s="83"/>
    </row>
    <row r="442" ht="23" customHeight="1" spans="1:6">
      <c r="A442" s="78" t="s">
        <v>172</v>
      </c>
      <c r="B442" s="75" t="s">
        <v>380</v>
      </c>
      <c r="C442" s="63" t="s">
        <v>379</v>
      </c>
      <c r="D442" s="73">
        <v>60</v>
      </c>
      <c r="E442" s="76" t="s">
        <v>180</v>
      </c>
    </row>
    <row r="443" ht="23" customHeight="1" spans="1:6">
      <c r="A443" s="78" t="s">
        <v>172</v>
      </c>
      <c r="B443" s="75" t="s">
        <v>381</v>
      </c>
      <c r="C443" s="63" t="s">
        <v>379</v>
      </c>
      <c r="D443" s="73">
        <v>551.07</v>
      </c>
      <c r="E443" s="76" t="s">
        <v>162</v>
      </c>
    </row>
    <row r="444" ht="23" customHeight="1" spans="1:6">
      <c r="A444" s="78" t="s">
        <v>172</v>
      </c>
      <c r="B444" s="75" t="s">
        <v>382</v>
      </c>
      <c r="C444" s="63" t="s">
        <v>379</v>
      </c>
      <c r="D444" s="73">
        <v>150</v>
      </c>
      <c r="E444" s="76" t="s">
        <v>180</v>
      </c>
    </row>
    <row r="445" ht="23" customHeight="1" spans="1:6">
      <c r="A445" s="61" t="s">
        <v>383</v>
      </c>
      <c r="B445" s="61"/>
      <c r="C445" s="61"/>
      <c r="D445" s="64">
        <f>D446+D452+D455</f>
        <v>377.45</v>
      </c>
      <c r="E445" s="63"/>
    </row>
    <row r="446" ht="23" customHeight="1" spans="1:6">
      <c r="A446" s="61" t="s">
        <v>158</v>
      </c>
      <c r="B446" s="61"/>
      <c r="C446" s="61"/>
      <c r="D446" s="64">
        <v>299.65</v>
      </c>
      <c r="E446" s="63"/>
      <c r="F446" s="24"/>
    </row>
    <row r="447" ht="23" customHeight="1" spans="1:6">
      <c r="A447" s="63" t="s">
        <v>159</v>
      </c>
      <c r="B447" s="63" t="s">
        <v>165</v>
      </c>
      <c r="C447" s="63" t="s">
        <v>384</v>
      </c>
      <c r="D447" s="77">
        <v>42.58</v>
      </c>
      <c r="E447" s="67" t="s">
        <v>162</v>
      </c>
      <c r="F447" s="24"/>
    </row>
    <row r="448" ht="23" customHeight="1" spans="1:6">
      <c r="A448" s="63" t="s">
        <v>159</v>
      </c>
      <c r="B448" s="63" t="s">
        <v>160</v>
      </c>
      <c r="C448" s="63" t="s">
        <v>384</v>
      </c>
      <c r="D448" s="77">
        <v>213.11</v>
      </c>
      <c r="E448" s="67" t="s">
        <v>162</v>
      </c>
    </row>
    <row r="449" ht="23" customHeight="1" spans="1:6">
      <c r="A449" s="63" t="s">
        <v>159</v>
      </c>
      <c r="B449" s="63" t="s">
        <v>166</v>
      </c>
      <c r="C449" s="63" t="s">
        <v>384</v>
      </c>
      <c r="D449" s="77">
        <v>9.6</v>
      </c>
      <c r="E449" s="67" t="s">
        <v>162</v>
      </c>
    </row>
    <row r="450" ht="23" customHeight="1" spans="1:6">
      <c r="A450" s="63" t="s">
        <v>159</v>
      </c>
      <c r="B450" s="63" t="s">
        <v>163</v>
      </c>
      <c r="C450" s="63" t="s">
        <v>384</v>
      </c>
      <c r="D450" s="77">
        <v>12.83</v>
      </c>
      <c r="E450" s="67" t="s">
        <v>162</v>
      </c>
    </row>
    <row r="451" ht="23" customHeight="1" spans="1:6">
      <c r="A451" s="63" t="s">
        <v>159</v>
      </c>
      <c r="B451" s="63" t="s">
        <v>164</v>
      </c>
      <c r="C451" s="63" t="s">
        <v>384</v>
      </c>
      <c r="D451" s="77">
        <v>21.53</v>
      </c>
      <c r="E451" s="67" t="s">
        <v>162</v>
      </c>
    </row>
    <row r="452" ht="23" customHeight="1" spans="1:6">
      <c r="A452" s="61" t="s">
        <v>167</v>
      </c>
      <c r="B452" s="61"/>
      <c r="C452" s="61"/>
      <c r="D452" s="64">
        <v>73.8</v>
      </c>
      <c r="E452" s="63"/>
    </row>
    <row r="453" ht="23" customHeight="1" spans="1:6">
      <c r="A453" s="63" t="s">
        <v>168</v>
      </c>
      <c r="B453" s="63" t="s">
        <v>169</v>
      </c>
      <c r="C453" s="63" t="s">
        <v>384</v>
      </c>
      <c r="D453" s="77">
        <v>48</v>
      </c>
      <c r="E453" s="67" t="s">
        <v>162</v>
      </c>
    </row>
    <row r="454" ht="23" customHeight="1" spans="1:6">
      <c r="A454" s="63" t="s">
        <v>168</v>
      </c>
      <c r="B454" s="63" t="s">
        <v>170</v>
      </c>
      <c r="C454" s="63" t="s">
        <v>384</v>
      </c>
      <c r="D454" s="77">
        <v>25.8</v>
      </c>
      <c r="E454" s="67" t="s">
        <v>162</v>
      </c>
    </row>
    <row r="455" ht="23" customHeight="1" spans="1:6">
      <c r="A455" s="78" t="s">
        <v>171</v>
      </c>
      <c r="B455" s="78"/>
      <c r="C455" s="79"/>
      <c r="D455" s="80">
        <f>SUM(D456:D456)</f>
        <v>4</v>
      </c>
      <c r="E455" s="83"/>
    </row>
    <row r="456" ht="23" customHeight="1" spans="1:6">
      <c r="A456" s="78" t="s">
        <v>172</v>
      </c>
      <c r="B456" s="75" t="s">
        <v>385</v>
      </c>
      <c r="C456" s="63" t="s">
        <v>384</v>
      </c>
      <c r="D456" s="73">
        <v>4</v>
      </c>
      <c r="E456" s="76" t="s">
        <v>180</v>
      </c>
    </row>
    <row r="457" ht="23" customHeight="1" spans="1:6">
      <c r="A457" s="61" t="s">
        <v>386</v>
      </c>
      <c r="B457" s="61"/>
      <c r="C457" s="61"/>
      <c r="D457" s="64">
        <f>D458+D464+D467</f>
        <v>87.05</v>
      </c>
      <c r="E457" s="63"/>
    </row>
    <row r="458" ht="23" customHeight="1" spans="1:6">
      <c r="A458" s="61" t="s">
        <v>158</v>
      </c>
      <c r="B458" s="61"/>
      <c r="C458" s="61"/>
      <c r="D458" s="64">
        <v>69.49</v>
      </c>
      <c r="E458" s="63"/>
      <c r="F458" s="24"/>
    </row>
    <row r="459" ht="23" customHeight="1" spans="1:6">
      <c r="A459" s="63" t="s">
        <v>159</v>
      </c>
      <c r="B459" s="63" t="s">
        <v>166</v>
      </c>
      <c r="C459" s="63" t="s">
        <v>387</v>
      </c>
      <c r="D459" s="77">
        <v>3</v>
      </c>
      <c r="E459" s="67" t="s">
        <v>162</v>
      </c>
      <c r="F459" s="24"/>
    </row>
    <row r="460" ht="23" customHeight="1" spans="1:6">
      <c r="A460" s="63" t="s">
        <v>159</v>
      </c>
      <c r="B460" s="63" t="s">
        <v>164</v>
      </c>
      <c r="C460" s="63" t="s">
        <v>387</v>
      </c>
      <c r="D460" s="77">
        <v>5.83</v>
      </c>
      <c r="E460" s="67" t="s">
        <v>162</v>
      </c>
      <c r="F460" s="24"/>
    </row>
    <row r="461" ht="23" customHeight="1" spans="1:6">
      <c r="A461" s="63" t="s">
        <v>159</v>
      </c>
      <c r="B461" s="63" t="s">
        <v>160</v>
      </c>
      <c r="C461" s="63" t="s">
        <v>387</v>
      </c>
      <c r="D461" s="77">
        <v>48.65</v>
      </c>
      <c r="E461" s="67" t="s">
        <v>162</v>
      </c>
      <c r="F461" s="24"/>
    </row>
    <row r="462" ht="23" customHeight="1" spans="1:6">
      <c r="A462" s="63" t="s">
        <v>159</v>
      </c>
      <c r="B462" s="63" t="s">
        <v>163</v>
      </c>
      <c r="C462" s="63" t="s">
        <v>387</v>
      </c>
      <c r="D462" s="77">
        <v>0.56</v>
      </c>
      <c r="E462" s="67" t="s">
        <v>162</v>
      </c>
      <c r="F462" s="24"/>
    </row>
    <row r="463" ht="23" customHeight="1" spans="1:6">
      <c r="A463" s="63" t="s">
        <v>159</v>
      </c>
      <c r="B463" s="63" t="s">
        <v>165</v>
      </c>
      <c r="C463" s="63" t="s">
        <v>387</v>
      </c>
      <c r="D463" s="77">
        <v>11.45</v>
      </c>
      <c r="E463" s="67" t="s">
        <v>162</v>
      </c>
      <c r="F463" s="24"/>
    </row>
    <row r="464" ht="23" customHeight="1" spans="1:6">
      <c r="A464" s="61" t="s">
        <v>167</v>
      </c>
      <c r="B464" s="61"/>
      <c r="C464" s="61"/>
      <c r="D464" s="64">
        <v>11.56</v>
      </c>
      <c r="E464" s="63"/>
      <c r="F464" s="24"/>
    </row>
    <row r="465" ht="23" customHeight="1" spans="1:6">
      <c r="A465" s="63" t="s">
        <v>168</v>
      </c>
      <c r="B465" s="63" t="s">
        <v>169</v>
      </c>
      <c r="C465" s="63" t="s">
        <v>387</v>
      </c>
      <c r="D465" s="77">
        <v>6</v>
      </c>
      <c r="E465" s="67" t="s">
        <v>162</v>
      </c>
    </row>
    <row r="466" ht="23" customHeight="1" spans="1:6">
      <c r="A466" s="63" t="s">
        <v>168</v>
      </c>
      <c r="B466" s="63" t="s">
        <v>170</v>
      </c>
      <c r="C466" s="63" t="s">
        <v>387</v>
      </c>
      <c r="D466" s="77">
        <v>5.56</v>
      </c>
      <c r="E466" s="67" t="s">
        <v>162</v>
      </c>
    </row>
    <row r="467" ht="23" customHeight="1" spans="1:6">
      <c r="A467" s="78" t="s">
        <v>171</v>
      </c>
      <c r="B467" s="78"/>
      <c r="C467" s="79"/>
      <c r="D467" s="80">
        <f>SUM(D468:D470)</f>
        <v>6</v>
      </c>
      <c r="E467" s="83"/>
    </row>
    <row r="468" ht="23" customHeight="1" spans="1:6">
      <c r="A468" s="78" t="s">
        <v>172</v>
      </c>
      <c r="B468" s="75" t="s">
        <v>388</v>
      </c>
      <c r="C468" s="63" t="s">
        <v>387</v>
      </c>
      <c r="D468" s="73">
        <v>2</v>
      </c>
      <c r="E468" s="76" t="s">
        <v>174</v>
      </c>
    </row>
    <row r="469" ht="23" customHeight="1" spans="1:6">
      <c r="A469" s="78" t="s">
        <v>172</v>
      </c>
      <c r="B469" s="75" t="s">
        <v>389</v>
      </c>
      <c r="C469" s="63" t="s">
        <v>387</v>
      </c>
      <c r="D469" s="73">
        <v>3</v>
      </c>
      <c r="E469" s="76" t="s">
        <v>180</v>
      </c>
    </row>
    <row r="470" ht="23" customHeight="1" spans="1:6">
      <c r="A470" s="78" t="s">
        <v>172</v>
      </c>
      <c r="B470" s="75" t="s">
        <v>390</v>
      </c>
      <c r="C470" s="63" t="s">
        <v>387</v>
      </c>
      <c r="D470" s="73">
        <v>1</v>
      </c>
      <c r="E470" s="76" t="s">
        <v>180</v>
      </c>
    </row>
    <row r="471" ht="23" customHeight="1" spans="1:6">
      <c r="A471" s="61" t="s">
        <v>391</v>
      </c>
      <c r="B471" s="61"/>
      <c r="C471" s="61"/>
      <c r="D471" s="64">
        <f>D472+D477+D480</f>
        <v>62.65</v>
      </c>
      <c r="E471" s="63"/>
    </row>
    <row r="472" ht="23" customHeight="1" spans="1:6">
      <c r="A472" s="61" t="s">
        <v>158</v>
      </c>
      <c r="B472" s="61"/>
      <c r="C472" s="61"/>
      <c r="D472" s="64">
        <v>37.93</v>
      </c>
      <c r="E472" s="63"/>
    </row>
    <row r="473" ht="23" customHeight="1" spans="1:6">
      <c r="A473" s="63" t="s">
        <v>159</v>
      </c>
      <c r="B473" s="63" t="s">
        <v>160</v>
      </c>
      <c r="C473" s="63" t="s">
        <v>392</v>
      </c>
      <c r="D473" s="77">
        <v>26.69</v>
      </c>
      <c r="E473" s="67" t="s">
        <v>162</v>
      </c>
    </row>
    <row r="474" ht="23" customHeight="1" spans="1:6">
      <c r="A474" s="63" t="s">
        <v>159</v>
      </c>
      <c r="B474" s="63" t="s">
        <v>166</v>
      </c>
      <c r="C474" s="63" t="s">
        <v>392</v>
      </c>
      <c r="D474" s="77">
        <v>1.8</v>
      </c>
      <c r="E474" s="67" t="s">
        <v>162</v>
      </c>
    </row>
    <row r="475" ht="23" customHeight="1" spans="1:6">
      <c r="A475" s="63" t="s">
        <v>159</v>
      </c>
      <c r="B475" s="63" t="s">
        <v>165</v>
      </c>
      <c r="C475" s="63" t="s">
        <v>392</v>
      </c>
      <c r="D475" s="77">
        <v>6.24</v>
      </c>
      <c r="E475" s="67" t="s">
        <v>162</v>
      </c>
      <c r="F475" s="24"/>
    </row>
    <row r="476" ht="23" customHeight="1" spans="1:6">
      <c r="A476" s="63" t="s">
        <v>159</v>
      </c>
      <c r="B476" s="63" t="s">
        <v>164</v>
      </c>
      <c r="C476" s="63" t="s">
        <v>392</v>
      </c>
      <c r="D476" s="77">
        <v>3.2</v>
      </c>
      <c r="E476" s="67" t="s">
        <v>162</v>
      </c>
      <c r="F476" s="24"/>
    </row>
    <row r="477" ht="23" customHeight="1" spans="1:6">
      <c r="A477" s="61" t="s">
        <v>167</v>
      </c>
      <c r="B477" s="61"/>
      <c r="C477" s="61"/>
      <c r="D477" s="64">
        <v>6.72</v>
      </c>
      <c r="E477" s="63"/>
      <c r="F477" s="24"/>
    </row>
    <row r="478" ht="23" customHeight="1" spans="1:6">
      <c r="A478" s="63" t="s">
        <v>168</v>
      </c>
      <c r="B478" s="63" t="s">
        <v>170</v>
      </c>
      <c r="C478" s="63" t="s">
        <v>392</v>
      </c>
      <c r="D478" s="77">
        <v>3.12</v>
      </c>
      <c r="E478" s="67" t="s">
        <v>162</v>
      </c>
      <c r="F478" s="24"/>
    </row>
    <row r="479" ht="23" customHeight="1" spans="1:6">
      <c r="A479" s="63" t="s">
        <v>168</v>
      </c>
      <c r="B479" s="63" t="s">
        <v>169</v>
      </c>
      <c r="C479" s="63" t="s">
        <v>392</v>
      </c>
      <c r="D479" s="77">
        <v>3.6</v>
      </c>
      <c r="E479" s="67" t="s">
        <v>162</v>
      </c>
    </row>
    <row r="480" ht="23" customHeight="1" spans="1:6">
      <c r="A480" s="78" t="s">
        <v>171</v>
      </c>
      <c r="B480" s="78"/>
      <c r="C480" s="79"/>
      <c r="D480" s="80">
        <f>SUM(D481:D481)</f>
        <v>18</v>
      </c>
      <c r="E480" s="83"/>
    </row>
    <row r="481" ht="23" customHeight="1" spans="1:6">
      <c r="A481" s="78" t="s">
        <v>172</v>
      </c>
      <c r="B481" s="75" t="s">
        <v>393</v>
      </c>
      <c r="C481" s="63" t="s">
        <v>392</v>
      </c>
      <c r="D481" s="73">
        <v>18</v>
      </c>
      <c r="E481" s="76" t="s">
        <v>180</v>
      </c>
    </row>
    <row r="482" ht="23" customHeight="1" spans="1:6">
      <c r="A482" s="61" t="s">
        <v>394</v>
      </c>
      <c r="B482" s="61"/>
      <c r="C482" s="61"/>
      <c r="D482" s="64">
        <f>D483+D489+D492</f>
        <v>2704.25</v>
      </c>
      <c r="E482" s="63"/>
    </row>
    <row r="483" ht="23" customHeight="1" spans="1:6">
      <c r="A483" s="61" t="s">
        <v>158</v>
      </c>
      <c r="B483" s="61"/>
      <c r="C483" s="61"/>
      <c r="D483" s="64">
        <v>1741.3</v>
      </c>
      <c r="E483" s="63"/>
    </row>
    <row r="484" ht="23" customHeight="1" spans="1:6">
      <c r="A484" s="63" t="s">
        <v>159</v>
      </c>
      <c r="B484" s="63" t="s">
        <v>160</v>
      </c>
      <c r="C484" s="63" t="s">
        <v>395</v>
      </c>
      <c r="D484" s="77">
        <v>1222.91</v>
      </c>
      <c r="E484" s="67" t="s">
        <v>162</v>
      </c>
    </row>
    <row r="485" ht="23" customHeight="1" spans="1:6">
      <c r="A485" s="63" t="s">
        <v>159</v>
      </c>
      <c r="B485" s="63" t="s">
        <v>165</v>
      </c>
      <c r="C485" s="63" t="s">
        <v>395</v>
      </c>
      <c r="D485" s="77">
        <v>279.73</v>
      </c>
      <c r="E485" s="67" t="s">
        <v>162</v>
      </c>
    </row>
    <row r="486" ht="23" customHeight="1" spans="1:6">
      <c r="A486" s="63" t="s">
        <v>159</v>
      </c>
      <c r="B486" s="63" t="s">
        <v>164</v>
      </c>
      <c r="C486" s="63" t="s">
        <v>395</v>
      </c>
      <c r="D486" s="77">
        <v>142.19</v>
      </c>
      <c r="E486" s="67" t="s">
        <v>162</v>
      </c>
    </row>
    <row r="487" ht="23" customHeight="1" spans="1:6">
      <c r="A487" s="63" t="s">
        <v>159</v>
      </c>
      <c r="B487" s="63" t="s">
        <v>166</v>
      </c>
      <c r="C487" s="63" t="s">
        <v>395</v>
      </c>
      <c r="D487" s="77">
        <v>75</v>
      </c>
      <c r="E487" s="67" t="s">
        <v>162</v>
      </c>
      <c r="F487" s="24"/>
    </row>
    <row r="488" ht="23" customHeight="1" spans="1:6">
      <c r="A488" s="63" t="s">
        <v>159</v>
      </c>
      <c r="B488" s="63" t="s">
        <v>163</v>
      </c>
      <c r="C488" s="63" t="s">
        <v>395</v>
      </c>
      <c r="D488" s="77">
        <v>21.47</v>
      </c>
      <c r="E488" s="67" t="s">
        <v>162</v>
      </c>
      <c r="F488" s="24"/>
    </row>
    <row r="489" ht="23" customHeight="1" spans="1:6">
      <c r="A489" s="61" t="s">
        <v>167</v>
      </c>
      <c r="B489" s="61"/>
      <c r="C489" s="61"/>
      <c r="D489" s="64">
        <v>514.45</v>
      </c>
      <c r="E489" s="63"/>
      <c r="F489" s="24"/>
    </row>
    <row r="490" ht="23" customHeight="1" spans="1:6">
      <c r="A490" s="63" t="s">
        <v>168</v>
      </c>
      <c r="B490" s="63" t="s">
        <v>169</v>
      </c>
      <c r="C490" s="63" t="s">
        <v>395</v>
      </c>
      <c r="D490" s="77">
        <v>375.8</v>
      </c>
      <c r="E490" s="67" t="s">
        <v>162</v>
      </c>
      <c r="F490" s="24"/>
    </row>
    <row r="491" ht="23" customHeight="1" spans="1:6">
      <c r="A491" s="63" t="s">
        <v>168</v>
      </c>
      <c r="B491" s="63" t="s">
        <v>170</v>
      </c>
      <c r="C491" s="63" t="s">
        <v>395</v>
      </c>
      <c r="D491" s="77">
        <v>138.65</v>
      </c>
      <c r="E491" s="67" t="s">
        <v>162</v>
      </c>
      <c r="F491" s="24"/>
    </row>
    <row r="492" ht="23" customHeight="1" spans="1:6">
      <c r="A492" s="78" t="s">
        <v>171</v>
      </c>
      <c r="B492" s="78"/>
      <c r="C492" s="79"/>
      <c r="D492" s="80">
        <f>SUM(D493:D497)</f>
        <v>448.5</v>
      </c>
      <c r="E492" s="83"/>
      <c r="F492" s="24"/>
    </row>
    <row r="493" ht="23" customHeight="1" spans="1:6">
      <c r="A493" s="78" t="s">
        <v>172</v>
      </c>
      <c r="B493" s="75" t="s">
        <v>396</v>
      </c>
      <c r="C493" s="63" t="s">
        <v>395</v>
      </c>
      <c r="D493" s="73">
        <v>200</v>
      </c>
      <c r="E493" s="76" t="s">
        <v>180</v>
      </c>
      <c r="F493" s="24"/>
    </row>
    <row r="494" ht="23" customHeight="1" spans="1:6">
      <c r="A494" s="78" t="s">
        <v>172</v>
      </c>
      <c r="B494" s="75" t="s">
        <v>397</v>
      </c>
      <c r="C494" s="63" t="s">
        <v>395</v>
      </c>
      <c r="D494" s="73">
        <v>3</v>
      </c>
      <c r="E494" s="76" t="s">
        <v>180</v>
      </c>
      <c r="F494" s="24"/>
    </row>
    <row r="495" ht="23" customHeight="1" spans="1:6">
      <c r="A495" s="78" t="s">
        <v>172</v>
      </c>
      <c r="B495" s="75" t="s">
        <v>398</v>
      </c>
      <c r="C495" s="63" t="s">
        <v>395</v>
      </c>
      <c r="D495" s="73">
        <v>30</v>
      </c>
      <c r="E495" s="76" t="s">
        <v>180</v>
      </c>
      <c r="F495" s="24"/>
    </row>
    <row r="496" ht="23" customHeight="1" spans="1:6">
      <c r="A496" s="78" t="s">
        <v>172</v>
      </c>
      <c r="B496" s="75" t="s">
        <v>399</v>
      </c>
      <c r="C496" s="63" t="s">
        <v>395</v>
      </c>
      <c r="D496" s="73">
        <v>28</v>
      </c>
      <c r="E496" s="76" t="s">
        <v>180</v>
      </c>
      <c r="F496" s="24"/>
    </row>
    <row r="497" ht="23" customHeight="1" spans="1:5">
      <c r="A497" s="78" t="s">
        <v>172</v>
      </c>
      <c r="B497" s="75" t="s">
        <v>400</v>
      </c>
      <c r="C497" s="63" t="s">
        <v>395</v>
      </c>
      <c r="D497" s="73">
        <v>187.5</v>
      </c>
      <c r="E497" s="76" t="s">
        <v>180</v>
      </c>
    </row>
    <row r="498" ht="23" customHeight="1" spans="1:5">
      <c r="A498" s="61" t="s">
        <v>401</v>
      </c>
      <c r="B498" s="61"/>
      <c r="C498" s="61"/>
      <c r="D498" s="64">
        <f>D499+D505+D508</f>
        <v>450.22</v>
      </c>
      <c r="E498" s="63"/>
    </row>
    <row r="499" ht="23" customHeight="1" spans="1:5">
      <c r="A499" s="61" t="s">
        <v>158</v>
      </c>
      <c r="B499" s="61"/>
      <c r="C499" s="61"/>
      <c r="D499" s="64">
        <v>301.77</v>
      </c>
      <c r="E499" s="63"/>
    </row>
    <row r="500" ht="23" customHeight="1" spans="1:5">
      <c r="A500" s="63" t="s">
        <v>159</v>
      </c>
      <c r="B500" s="63" t="s">
        <v>163</v>
      </c>
      <c r="C500" s="63" t="s">
        <v>402</v>
      </c>
      <c r="D500" s="77">
        <v>9.49</v>
      </c>
      <c r="E500" s="67" t="s">
        <v>162</v>
      </c>
    </row>
    <row r="501" ht="23" customHeight="1" spans="1:5">
      <c r="A501" s="63" t="s">
        <v>159</v>
      </c>
      <c r="B501" s="63" t="s">
        <v>160</v>
      </c>
      <c r="C501" s="63" t="s">
        <v>402</v>
      </c>
      <c r="D501" s="77">
        <v>207.4</v>
      </c>
      <c r="E501" s="67" t="s">
        <v>162</v>
      </c>
    </row>
    <row r="502" ht="23" customHeight="1" spans="1:5">
      <c r="A502" s="63" t="s">
        <v>159</v>
      </c>
      <c r="B502" s="63" t="s">
        <v>166</v>
      </c>
      <c r="C502" s="63" t="s">
        <v>402</v>
      </c>
      <c r="D502" s="77">
        <v>12.6</v>
      </c>
      <c r="E502" s="67" t="s">
        <v>162</v>
      </c>
    </row>
    <row r="503" ht="23" customHeight="1" spans="1:5">
      <c r="A503" s="63" t="s">
        <v>159</v>
      </c>
      <c r="B503" s="63" t="s">
        <v>165</v>
      </c>
      <c r="C503" s="63" t="s">
        <v>402</v>
      </c>
      <c r="D503" s="77">
        <v>48.08</v>
      </c>
      <c r="E503" s="67" t="s">
        <v>162</v>
      </c>
    </row>
    <row r="504" ht="23" customHeight="1" spans="1:5">
      <c r="A504" s="63" t="s">
        <v>159</v>
      </c>
      <c r="B504" s="63" t="s">
        <v>164</v>
      </c>
      <c r="C504" s="63" t="s">
        <v>402</v>
      </c>
      <c r="D504" s="77">
        <v>24.21</v>
      </c>
      <c r="E504" s="67" t="s">
        <v>162</v>
      </c>
    </row>
    <row r="505" ht="23" customHeight="1" spans="1:5">
      <c r="A505" s="61" t="s">
        <v>167</v>
      </c>
      <c r="B505" s="61"/>
      <c r="C505" s="61"/>
      <c r="D505" s="64">
        <v>69.45</v>
      </c>
      <c r="E505" s="63"/>
    </row>
    <row r="506" ht="23" customHeight="1" spans="1:5">
      <c r="A506" s="63" t="s">
        <v>168</v>
      </c>
      <c r="B506" s="63" t="s">
        <v>170</v>
      </c>
      <c r="C506" s="63" t="s">
        <v>402</v>
      </c>
      <c r="D506" s="77">
        <v>23.25</v>
      </c>
      <c r="E506" s="67" t="s">
        <v>162</v>
      </c>
    </row>
    <row r="507" ht="23" customHeight="1" spans="1:5">
      <c r="A507" s="63" t="s">
        <v>168</v>
      </c>
      <c r="B507" s="63" t="s">
        <v>169</v>
      </c>
      <c r="C507" s="63" t="s">
        <v>402</v>
      </c>
      <c r="D507" s="77">
        <v>46.2</v>
      </c>
      <c r="E507" s="67" t="s">
        <v>162</v>
      </c>
    </row>
    <row r="508" ht="23" customHeight="1" spans="1:5">
      <c r="A508" s="78" t="s">
        <v>171</v>
      </c>
      <c r="B508" s="78"/>
      <c r="C508" s="79"/>
      <c r="D508" s="80">
        <f>SUM(D509:D513)</f>
        <v>79</v>
      </c>
      <c r="E508" s="83"/>
    </row>
    <row r="509" ht="23" customHeight="1" spans="1:5">
      <c r="A509" s="78" t="s">
        <v>172</v>
      </c>
      <c r="B509" s="75" t="s">
        <v>403</v>
      </c>
      <c r="C509" s="63" t="s">
        <v>402</v>
      </c>
      <c r="D509" s="73">
        <v>30</v>
      </c>
      <c r="E509" s="76" t="s">
        <v>174</v>
      </c>
    </row>
    <row r="510" ht="23" customHeight="1" spans="1:5">
      <c r="A510" s="78" t="s">
        <v>172</v>
      </c>
      <c r="B510" s="75" t="s">
        <v>404</v>
      </c>
      <c r="C510" s="63" t="s">
        <v>402</v>
      </c>
      <c r="D510" s="73">
        <v>10</v>
      </c>
      <c r="E510" s="76" t="s">
        <v>180</v>
      </c>
    </row>
    <row r="511" ht="23" customHeight="1" spans="1:5">
      <c r="A511" s="78" t="s">
        <v>172</v>
      </c>
      <c r="B511" s="94" t="s">
        <v>405</v>
      </c>
      <c r="C511" s="81" t="s">
        <v>402</v>
      </c>
      <c r="D511" s="73">
        <v>10</v>
      </c>
      <c r="E511" s="76" t="s">
        <v>180</v>
      </c>
    </row>
    <row r="512" ht="23" customHeight="1" spans="1:5">
      <c r="A512" s="92" t="s">
        <v>172</v>
      </c>
      <c r="B512" s="94" t="s">
        <v>406</v>
      </c>
      <c r="C512" s="81" t="s">
        <v>402</v>
      </c>
      <c r="D512" s="73">
        <v>14</v>
      </c>
      <c r="E512" s="76" t="s">
        <v>180</v>
      </c>
    </row>
    <row r="513" ht="23" customHeight="1" spans="1:6">
      <c r="A513" s="92" t="s">
        <v>172</v>
      </c>
      <c r="B513" s="75" t="s">
        <v>407</v>
      </c>
      <c r="C513" s="90" t="s">
        <v>402</v>
      </c>
      <c r="D513" s="73">
        <v>15</v>
      </c>
      <c r="E513" s="76" t="s">
        <v>174</v>
      </c>
    </row>
    <row r="514" ht="23" customHeight="1" spans="1:6">
      <c r="A514" s="61" t="s">
        <v>408</v>
      </c>
      <c r="B514" s="61"/>
      <c r="C514" s="61"/>
      <c r="D514" s="64">
        <f>D515+D521</f>
        <v>290.03</v>
      </c>
      <c r="E514" s="63"/>
    </row>
    <row r="515" ht="23" customHeight="1" spans="1:6">
      <c r="A515" s="61" t="s">
        <v>158</v>
      </c>
      <c r="B515" s="61"/>
      <c r="C515" s="61"/>
      <c r="D515" s="64">
        <v>235.33</v>
      </c>
      <c r="E515" s="63"/>
    </row>
    <row r="516" ht="23" customHeight="1" spans="1:6">
      <c r="A516" s="63" t="s">
        <v>159</v>
      </c>
      <c r="B516" s="63" t="s">
        <v>165</v>
      </c>
      <c r="C516" s="63" t="s">
        <v>409</v>
      </c>
      <c r="D516" s="77">
        <v>37.88</v>
      </c>
      <c r="E516" s="67" t="s">
        <v>162</v>
      </c>
    </row>
    <row r="517" ht="23" customHeight="1" spans="1:6">
      <c r="A517" s="63" t="s">
        <v>159</v>
      </c>
      <c r="B517" s="63" t="s">
        <v>164</v>
      </c>
      <c r="C517" s="63" t="s">
        <v>409</v>
      </c>
      <c r="D517" s="77">
        <v>19.26</v>
      </c>
      <c r="E517" s="67" t="s">
        <v>162</v>
      </c>
      <c r="F517" s="24"/>
    </row>
    <row r="518" ht="23" customHeight="1" spans="1:6">
      <c r="A518" s="63" t="s">
        <v>159</v>
      </c>
      <c r="B518" s="63" t="s">
        <v>160</v>
      </c>
      <c r="C518" s="63" t="s">
        <v>409</v>
      </c>
      <c r="D518" s="77">
        <v>165.11</v>
      </c>
      <c r="E518" s="67" t="s">
        <v>162</v>
      </c>
      <c r="F518" s="24"/>
    </row>
    <row r="519" ht="23" customHeight="1" spans="1:6">
      <c r="A519" s="63" t="s">
        <v>159</v>
      </c>
      <c r="B519" s="63" t="s">
        <v>163</v>
      </c>
      <c r="C519" s="63" t="s">
        <v>409</v>
      </c>
      <c r="D519" s="77">
        <v>2.88</v>
      </c>
      <c r="E519" s="67" t="s">
        <v>162</v>
      </c>
      <c r="F519" s="24"/>
    </row>
    <row r="520" ht="23" customHeight="1" spans="1:6">
      <c r="A520" s="63" t="s">
        <v>159</v>
      </c>
      <c r="B520" s="63" t="s">
        <v>166</v>
      </c>
      <c r="C520" s="63" t="s">
        <v>409</v>
      </c>
      <c r="D520" s="77">
        <v>10.2</v>
      </c>
      <c r="E520" s="67" t="s">
        <v>162</v>
      </c>
      <c r="F520" s="24"/>
    </row>
    <row r="521" ht="23" customHeight="1" spans="1:6">
      <c r="A521" s="61" t="s">
        <v>167</v>
      </c>
      <c r="B521" s="61"/>
      <c r="C521" s="61"/>
      <c r="D521" s="64">
        <v>54.7</v>
      </c>
      <c r="E521" s="63"/>
      <c r="F521" s="24"/>
    </row>
    <row r="522" ht="23" customHeight="1" spans="1:6">
      <c r="A522" s="63" t="s">
        <v>168</v>
      </c>
      <c r="B522" s="63" t="s">
        <v>169</v>
      </c>
      <c r="C522" s="63" t="s">
        <v>409</v>
      </c>
      <c r="D522" s="77">
        <v>37.4</v>
      </c>
      <c r="E522" s="67" t="s">
        <v>162</v>
      </c>
      <c r="F522" s="24"/>
    </row>
    <row r="523" ht="23" customHeight="1" spans="1:6">
      <c r="A523" s="63" t="s">
        <v>168</v>
      </c>
      <c r="B523" s="63" t="s">
        <v>170</v>
      </c>
      <c r="C523" s="63" t="s">
        <v>409</v>
      </c>
      <c r="D523" s="77">
        <v>17.3</v>
      </c>
      <c r="E523" s="67" t="s">
        <v>162</v>
      </c>
      <c r="F523" s="24"/>
    </row>
    <row r="524" ht="23" customHeight="1" spans="1:6">
      <c r="A524" s="61" t="s">
        <v>410</v>
      </c>
      <c r="B524" s="61"/>
      <c r="C524" s="61"/>
      <c r="D524" s="64">
        <f>D525+D531+D534</f>
        <v>134.51</v>
      </c>
      <c r="E524" s="63"/>
      <c r="F524" s="24"/>
    </row>
    <row r="525" ht="23" customHeight="1" spans="1:6">
      <c r="A525" s="61" t="s">
        <v>158</v>
      </c>
      <c r="B525" s="61"/>
      <c r="C525" s="61"/>
      <c r="D525" s="64">
        <v>107.76</v>
      </c>
      <c r="E525" s="63"/>
      <c r="F525" s="24"/>
    </row>
    <row r="526" ht="23" customHeight="1" spans="1:6">
      <c r="A526" s="63" t="s">
        <v>159</v>
      </c>
      <c r="B526" s="63" t="s">
        <v>160</v>
      </c>
      <c r="C526" s="63" t="s">
        <v>411</v>
      </c>
      <c r="D526" s="77">
        <v>75.03</v>
      </c>
      <c r="E526" s="67" t="s">
        <v>162</v>
      </c>
      <c r="F526" s="24"/>
    </row>
    <row r="527" ht="23" customHeight="1" spans="1:6">
      <c r="A527" s="63" t="s">
        <v>159</v>
      </c>
      <c r="B527" s="63" t="s">
        <v>164</v>
      </c>
      <c r="C527" s="63" t="s">
        <v>411</v>
      </c>
      <c r="D527" s="77">
        <v>9</v>
      </c>
      <c r="E527" s="67" t="s">
        <v>162</v>
      </c>
      <c r="F527" s="24"/>
    </row>
    <row r="528" ht="23" customHeight="1" spans="1:6">
      <c r="A528" s="63" t="s">
        <v>159</v>
      </c>
      <c r="B528" s="63" t="s">
        <v>166</v>
      </c>
      <c r="C528" s="63" t="s">
        <v>411</v>
      </c>
      <c r="D528" s="77">
        <v>4.8</v>
      </c>
      <c r="E528" s="67" t="s">
        <v>162</v>
      </c>
    </row>
    <row r="529" ht="23" customHeight="1" spans="1:6">
      <c r="A529" s="63" t="s">
        <v>159</v>
      </c>
      <c r="B529" s="63" t="s">
        <v>165</v>
      </c>
      <c r="C529" s="63" t="s">
        <v>411</v>
      </c>
      <c r="D529" s="77">
        <v>17.81</v>
      </c>
      <c r="E529" s="67" t="s">
        <v>162</v>
      </c>
    </row>
    <row r="530" ht="23" customHeight="1" spans="1:6">
      <c r="A530" s="63" t="s">
        <v>159</v>
      </c>
      <c r="B530" s="63" t="s">
        <v>163</v>
      </c>
      <c r="C530" s="63" t="s">
        <v>411</v>
      </c>
      <c r="D530" s="77">
        <v>1.12</v>
      </c>
      <c r="E530" s="67" t="s">
        <v>162</v>
      </c>
    </row>
    <row r="531" ht="23" customHeight="1" spans="1:6">
      <c r="A531" s="61" t="s">
        <v>167</v>
      </c>
      <c r="B531" s="61"/>
      <c r="C531" s="61"/>
      <c r="D531" s="64">
        <f>SUM(D532:D533)</f>
        <v>16.21</v>
      </c>
      <c r="E531" s="63"/>
    </row>
    <row r="532" ht="23" customHeight="1" spans="1:6">
      <c r="A532" s="63" t="s">
        <v>168</v>
      </c>
      <c r="B532" s="63" t="s">
        <v>169</v>
      </c>
      <c r="C532" s="63" t="s">
        <v>411</v>
      </c>
      <c r="D532" s="77">
        <v>7.33</v>
      </c>
      <c r="E532" s="67" t="s">
        <v>162</v>
      </c>
    </row>
    <row r="533" ht="23" customHeight="1" spans="1:6">
      <c r="A533" s="63" t="s">
        <v>168</v>
      </c>
      <c r="B533" s="63" t="s">
        <v>168</v>
      </c>
      <c r="C533" s="63" t="s">
        <v>411</v>
      </c>
      <c r="D533" s="77">
        <v>8.88</v>
      </c>
      <c r="E533" s="67" t="s">
        <v>162</v>
      </c>
    </row>
    <row r="534" ht="23" customHeight="1" spans="1:6">
      <c r="A534" s="78" t="s">
        <v>171</v>
      </c>
      <c r="B534" s="78"/>
      <c r="C534" s="79"/>
      <c r="D534" s="80">
        <f>SUM(D535:D539)</f>
        <v>10.54</v>
      </c>
      <c r="E534" s="83"/>
    </row>
    <row r="535" ht="23" customHeight="1" spans="1:6">
      <c r="A535" s="78" t="s">
        <v>172</v>
      </c>
      <c r="B535" s="75" t="s">
        <v>412</v>
      </c>
      <c r="C535" s="63" t="s">
        <v>411</v>
      </c>
      <c r="D535" s="73">
        <v>5</v>
      </c>
      <c r="E535" s="76" t="s">
        <v>180</v>
      </c>
    </row>
    <row r="536" ht="23" customHeight="1" spans="1:6">
      <c r="A536" s="78" t="s">
        <v>172</v>
      </c>
      <c r="B536" s="75" t="s">
        <v>413</v>
      </c>
      <c r="C536" s="63" t="s">
        <v>411</v>
      </c>
      <c r="D536" s="73">
        <v>3</v>
      </c>
      <c r="E536" s="76" t="s">
        <v>180</v>
      </c>
    </row>
    <row r="537" ht="23" customHeight="1" spans="1:6">
      <c r="A537" s="92" t="s">
        <v>172</v>
      </c>
      <c r="B537" s="75" t="s">
        <v>414</v>
      </c>
      <c r="C537" s="63" t="s">
        <v>411</v>
      </c>
      <c r="D537" s="73">
        <v>1</v>
      </c>
      <c r="E537" s="76" t="s">
        <v>180</v>
      </c>
    </row>
    <row r="538" ht="23" customHeight="1" spans="1:6">
      <c r="A538" s="78" t="s">
        <v>172</v>
      </c>
      <c r="B538" s="75" t="s">
        <v>415</v>
      </c>
      <c r="C538" s="63" t="s">
        <v>411</v>
      </c>
      <c r="D538" s="73">
        <v>1</v>
      </c>
      <c r="E538" s="76" t="s">
        <v>180</v>
      </c>
      <c r="F538" s="24"/>
    </row>
    <row r="539" ht="23" customHeight="1" spans="1:6">
      <c r="A539" s="78" t="s">
        <v>172</v>
      </c>
      <c r="B539" s="75" t="s">
        <v>416</v>
      </c>
      <c r="C539" s="63" t="s">
        <v>411</v>
      </c>
      <c r="D539" s="73">
        <v>0.54</v>
      </c>
      <c r="E539" s="76" t="s">
        <v>162</v>
      </c>
      <c r="F539" s="24"/>
    </row>
    <row r="540" ht="23" customHeight="1" spans="1:6">
      <c r="A540" s="61" t="s">
        <v>417</v>
      </c>
      <c r="B540" s="61"/>
      <c r="C540" s="61"/>
      <c r="D540" s="64">
        <f>D541+D547+D550</f>
        <v>1427.53</v>
      </c>
      <c r="E540" s="63"/>
      <c r="F540" s="24"/>
    </row>
    <row r="541" ht="23" customHeight="1" spans="1:6">
      <c r="A541" s="61" t="s">
        <v>158</v>
      </c>
      <c r="B541" s="61"/>
      <c r="C541" s="61"/>
      <c r="D541" s="64">
        <v>965.1</v>
      </c>
      <c r="E541" s="63"/>
      <c r="F541" s="24"/>
    </row>
    <row r="542" ht="23" customHeight="1" spans="1:6">
      <c r="A542" s="63" t="s">
        <v>159</v>
      </c>
      <c r="B542" s="63" t="s">
        <v>160</v>
      </c>
      <c r="C542" s="63" t="s">
        <v>418</v>
      </c>
      <c r="D542" s="77">
        <v>685.91</v>
      </c>
      <c r="E542" s="67" t="s">
        <v>162</v>
      </c>
    </row>
    <row r="543" ht="23" customHeight="1" spans="1:6">
      <c r="A543" s="63" t="s">
        <v>159</v>
      </c>
      <c r="B543" s="63" t="s">
        <v>164</v>
      </c>
      <c r="C543" s="63" t="s">
        <v>418</v>
      </c>
      <c r="D543" s="77">
        <v>73.06</v>
      </c>
      <c r="E543" s="67" t="s">
        <v>162</v>
      </c>
    </row>
    <row r="544" ht="23" customHeight="1" spans="1:6">
      <c r="A544" s="63" t="s">
        <v>159</v>
      </c>
      <c r="B544" s="63" t="s">
        <v>165</v>
      </c>
      <c r="C544" s="63" t="s">
        <v>418</v>
      </c>
      <c r="D544" s="77">
        <v>143.07</v>
      </c>
      <c r="E544" s="67" t="s">
        <v>162</v>
      </c>
    </row>
    <row r="545" ht="23" customHeight="1" spans="1:6">
      <c r="A545" s="63" t="s">
        <v>159</v>
      </c>
      <c r="B545" s="63" t="s">
        <v>166</v>
      </c>
      <c r="C545" s="63" t="s">
        <v>418</v>
      </c>
      <c r="D545" s="77">
        <v>40.8</v>
      </c>
      <c r="E545" s="67" t="s">
        <v>162</v>
      </c>
    </row>
    <row r="546" ht="23" customHeight="1" spans="1:6">
      <c r="A546" s="63" t="s">
        <v>159</v>
      </c>
      <c r="B546" s="63" t="s">
        <v>163</v>
      </c>
      <c r="C546" s="63" t="s">
        <v>418</v>
      </c>
      <c r="D546" s="77">
        <v>22.26</v>
      </c>
      <c r="E546" s="67" t="s">
        <v>162</v>
      </c>
    </row>
    <row r="547" ht="23" customHeight="1" spans="1:6">
      <c r="A547" s="61" t="s">
        <v>167</v>
      </c>
      <c r="B547" s="61"/>
      <c r="C547" s="61"/>
      <c r="D547" s="64">
        <v>209.43</v>
      </c>
      <c r="E547" s="63"/>
    </row>
    <row r="548" ht="23" customHeight="1" spans="1:6">
      <c r="A548" s="63" t="s">
        <v>168</v>
      </c>
      <c r="B548" s="63" t="s">
        <v>169</v>
      </c>
      <c r="C548" s="63" t="s">
        <v>418</v>
      </c>
      <c r="D548" s="77">
        <v>136</v>
      </c>
      <c r="E548" s="67" t="s">
        <v>162</v>
      </c>
    </row>
    <row r="549" ht="23" customHeight="1" spans="1:6">
      <c r="A549" s="63" t="s">
        <v>168</v>
      </c>
      <c r="B549" s="63" t="s">
        <v>170</v>
      </c>
      <c r="C549" s="63" t="s">
        <v>418</v>
      </c>
      <c r="D549" s="77">
        <v>73.43</v>
      </c>
      <c r="E549" s="67" t="s">
        <v>162</v>
      </c>
    </row>
    <row r="550" ht="23" customHeight="1" spans="1:6">
      <c r="A550" s="78" t="s">
        <v>171</v>
      </c>
      <c r="B550" s="78"/>
      <c r="C550" s="79"/>
      <c r="D550" s="80">
        <f>SUM(D551:D560)</f>
        <v>253</v>
      </c>
      <c r="E550" s="83"/>
    </row>
    <row r="551" ht="23" customHeight="1" spans="1:6">
      <c r="A551" s="78" t="s">
        <v>172</v>
      </c>
      <c r="B551" s="75" t="s">
        <v>419</v>
      </c>
      <c r="C551" s="63" t="s">
        <v>418</v>
      </c>
      <c r="D551" s="73">
        <v>55</v>
      </c>
      <c r="E551" s="76" t="s">
        <v>174</v>
      </c>
    </row>
    <row r="552" ht="23" customHeight="1" spans="1:6">
      <c r="A552" s="78" t="s">
        <v>172</v>
      </c>
      <c r="B552" s="75" t="s">
        <v>420</v>
      </c>
      <c r="C552" s="63" t="s">
        <v>418</v>
      </c>
      <c r="D552" s="73">
        <v>10</v>
      </c>
      <c r="E552" s="76" t="s">
        <v>174</v>
      </c>
      <c r="F552" s="24"/>
    </row>
    <row r="553" ht="23" customHeight="1" spans="1:6">
      <c r="A553" s="92" t="s">
        <v>172</v>
      </c>
      <c r="B553" s="75" t="s">
        <v>421</v>
      </c>
      <c r="C553" s="63" t="s">
        <v>418</v>
      </c>
      <c r="D553" s="73">
        <v>15</v>
      </c>
      <c r="E553" s="76" t="s">
        <v>180</v>
      </c>
      <c r="F553" s="24"/>
    </row>
    <row r="554" ht="23" customHeight="1" spans="1:6">
      <c r="A554" s="92" t="s">
        <v>172</v>
      </c>
      <c r="B554" s="75" t="s">
        <v>422</v>
      </c>
      <c r="C554" s="63" t="s">
        <v>418</v>
      </c>
      <c r="D554" s="95">
        <v>10</v>
      </c>
      <c r="E554" s="76" t="s">
        <v>180</v>
      </c>
      <c r="F554" s="24"/>
    </row>
    <row r="555" ht="23" customHeight="1" spans="1:6">
      <c r="A555" s="92" t="s">
        <v>172</v>
      </c>
      <c r="B555" s="75" t="s">
        <v>423</v>
      </c>
      <c r="C555" s="63" t="s">
        <v>418</v>
      </c>
      <c r="D555" s="95">
        <v>35</v>
      </c>
      <c r="E555" s="76" t="s">
        <v>180</v>
      </c>
      <c r="F555" s="24"/>
    </row>
    <row r="556" ht="23" customHeight="1" spans="1:6">
      <c r="A556" s="92" t="s">
        <v>172</v>
      </c>
      <c r="B556" s="75" t="s">
        <v>424</v>
      </c>
      <c r="C556" s="63" t="s">
        <v>418</v>
      </c>
      <c r="D556" s="95">
        <v>20</v>
      </c>
      <c r="E556" s="76" t="s">
        <v>180</v>
      </c>
      <c r="F556" s="24"/>
    </row>
    <row r="557" ht="23" customHeight="1" spans="1:6">
      <c r="A557" s="92" t="s">
        <v>172</v>
      </c>
      <c r="B557" s="75" t="s">
        <v>425</v>
      </c>
      <c r="C557" s="63" t="s">
        <v>418</v>
      </c>
      <c r="D557" s="95">
        <v>73</v>
      </c>
      <c r="E557" s="76" t="s">
        <v>162</v>
      </c>
    </row>
    <row r="558" ht="23" customHeight="1" spans="1:6">
      <c r="A558" s="78" t="s">
        <v>172</v>
      </c>
      <c r="B558" s="75" t="s">
        <v>426</v>
      </c>
      <c r="C558" s="63" t="s">
        <v>418</v>
      </c>
      <c r="D558" s="73">
        <v>15</v>
      </c>
      <c r="E558" s="76" t="s">
        <v>180</v>
      </c>
    </row>
    <row r="559" ht="23" customHeight="1" spans="1:6">
      <c r="A559" s="78" t="s">
        <v>172</v>
      </c>
      <c r="B559" s="75" t="s">
        <v>427</v>
      </c>
      <c r="C559" s="63" t="s">
        <v>418</v>
      </c>
      <c r="D559" s="73">
        <v>10</v>
      </c>
      <c r="E559" s="76" t="s">
        <v>180</v>
      </c>
    </row>
    <row r="560" ht="23" customHeight="1" spans="1:6">
      <c r="A560" s="78" t="s">
        <v>172</v>
      </c>
      <c r="B560" s="75" t="s">
        <v>428</v>
      </c>
      <c r="C560" s="63" t="s">
        <v>418</v>
      </c>
      <c r="D560" s="73">
        <v>10</v>
      </c>
      <c r="E560" s="76" t="s">
        <v>180</v>
      </c>
    </row>
    <row r="561" ht="23" customHeight="1" spans="1:6">
      <c r="A561" s="61" t="s">
        <v>429</v>
      </c>
      <c r="B561" s="61"/>
      <c r="C561" s="61"/>
      <c r="D561" s="64">
        <f>D562+D568+D571</f>
        <v>945.12</v>
      </c>
      <c r="E561" s="63"/>
    </row>
    <row r="562" ht="23" customHeight="1" spans="1:6">
      <c r="A562" s="61" t="s">
        <v>158</v>
      </c>
      <c r="B562" s="61"/>
      <c r="C562" s="61"/>
      <c r="D562" s="64">
        <v>230.8</v>
      </c>
      <c r="E562" s="63"/>
    </row>
    <row r="563" ht="23" customHeight="1" spans="1:6">
      <c r="A563" s="63" t="s">
        <v>159</v>
      </c>
      <c r="B563" s="63" t="s">
        <v>160</v>
      </c>
      <c r="C563" s="63" t="s">
        <v>430</v>
      </c>
      <c r="D563" s="77">
        <v>154.18</v>
      </c>
      <c r="E563" s="67" t="s">
        <v>162</v>
      </c>
    </row>
    <row r="564" ht="23" customHeight="1" spans="1:6">
      <c r="A564" s="63" t="s">
        <v>159</v>
      </c>
      <c r="B564" s="63" t="s">
        <v>164</v>
      </c>
      <c r="C564" s="63" t="s">
        <v>430</v>
      </c>
      <c r="D564" s="77">
        <v>18.49</v>
      </c>
      <c r="E564" s="67" t="s">
        <v>162</v>
      </c>
    </row>
    <row r="565" ht="23" customHeight="1" spans="1:6">
      <c r="A565" s="63" t="s">
        <v>159</v>
      </c>
      <c r="B565" s="63" t="s">
        <v>165</v>
      </c>
      <c r="C565" s="63" t="s">
        <v>430</v>
      </c>
      <c r="D565" s="77">
        <v>36.69</v>
      </c>
      <c r="E565" s="67" t="s">
        <v>162</v>
      </c>
    </row>
    <row r="566" ht="23" customHeight="1" spans="1:6">
      <c r="A566" s="63" t="s">
        <v>159</v>
      </c>
      <c r="B566" s="63" t="s">
        <v>166</v>
      </c>
      <c r="C566" s="63" t="s">
        <v>430</v>
      </c>
      <c r="D566" s="77">
        <v>10.8</v>
      </c>
      <c r="E566" s="67" t="s">
        <v>162</v>
      </c>
      <c r="F566" s="24"/>
    </row>
    <row r="567" ht="23" customHeight="1" spans="1:6">
      <c r="A567" s="63" t="s">
        <v>159</v>
      </c>
      <c r="B567" s="63" t="s">
        <v>163</v>
      </c>
      <c r="C567" s="63" t="s">
        <v>430</v>
      </c>
      <c r="D567" s="77">
        <v>10.64</v>
      </c>
      <c r="E567" s="67" t="s">
        <v>162</v>
      </c>
      <c r="F567" s="24"/>
    </row>
    <row r="568" ht="23" customHeight="1" spans="1:6">
      <c r="A568" s="61" t="s">
        <v>167</v>
      </c>
      <c r="B568" s="61"/>
      <c r="C568" s="61"/>
      <c r="D568" s="64">
        <v>35.72</v>
      </c>
      <c r="E568" s="63"/>
      <c r="F568" s="24"/>
    </row>
    <row r="569" ht="23" customHeight="1" spans="1:6">
      <c r="A569" s="63" t="s">
        <v>168</v>
      </c>
      <c r="B569" s="63" t="s">
        <v>169</v>
      </c>
      <c r="C569" s="63" t="s">
        <v>430</v>
      </c>
      <c r="D569" s="77">
        <v>19.2</v>
      </c>
      <c r="E569" s="67" t="s">
        <v>162</v>
      </c>
      <c r="F569" s="24"/>
    </row>
    <row r="570" ht="23" customHeight="1" spans="1:6">
      <c r="A570" s="63" t="s">
        <v>168</v>
      </c>
      <c r="B570" s="63" t="s">
        <v>170</v>
      </c>
      <c r="C570" s="63" t="s">
        <v>430</v>
      </c>
      <c r="D570" s="77">
        <v>16.52</v>
      </c>
      <c r="E570" s="67" t="s">
        <v>162</v>
      </c>
    </row>
    <row r="571" ht="23" customHeight="1" spans="1:6">
      <c r="A571" s="78" t="s">
        <v>171</v>
      </c>
      <c r="B571" s="78"/>
      <c r="C571" s="79"/>
      <c r="D571" s="80">
        <f>SUM(D572:D576)</f>
        <v>678.6</v>
      </c>
      <c r="E571" s="83"/>
    </row>
    <row r="572" ht="23" customHeight="1" spans="1:6">
      <c r="A572" s="78" t="s">
        <v>172</v>
      </c>
      <c r="B572" s="75" t="s">
        <v>431</v>
      </c>
      <c r="C572" s="63" t="s">
        <v>430</v>
      </c>
      <c r="D572" s="73">
        <v>10</v>
      </c>
      <c r="E572" s="76" t="s">
        <v>174</v>
      </c>
    </row>
    <row r="573" ht="23" customHeight="1" spans="1:6">
      <c r="A573" s="78" t="s">
        <v>172</v>
      </c>
      <c r="B573" s="75" t="s">
        <v>432</v>
      </c>
      <c r="C573" s="63" t="s">
        <v>430</v>
      </c>
      <c r="D573" s="73">
        <v>13</v>
      </c>
      <c r="E573" s="76" t="s">
        <v>174</v>
      </c>
    </row>
    <row r="574" ht="23" customHeight="1" spans="1:6">
      <c r="A574" s="92" t="s">
        <v>172</v>
      </c>
      <c r="B574" s="75" t="s">
        <v>433</v>
      </c>
      <c r="C574" s="63" t="s">
        <v>430</v>
      </c>
      <c r="D574" s="73">
        <v>315.6</v>
      </c>
      <c r="E574" s="76" t="s">
        <v>174</v>
      </c>
    </row>
    <row r="575" ht="23" customHeight="1" spans="1:6">
      <c r="A575" s="92" t="s">
        <v>172</v>
      </c>
      <c r="B575" s="75" t="s">
        <v>434</v>
      </c>
      <c r="C575" s="63" t="s">
        <v>430</v>
      </c>
      <c r="D575" s="95">
        <v>40</v>
      </c>
      <c r="E575" s="96" t="s">
        <v>180</v>
      </c>
    </row>
    <row r="576" ht="23" customHeight="1" spans="1:6">
      <c r="A576" s="78" t="s">
        <v>172</v>
      </c>
      <c r="B576" s="75" t="s">
        <v>435</v>
      </c>
      <c r="C576" s="63" t="s">
        <v>430</v>
      </c>
      <c r="D576" s="73">
        <v>300</v>
      </c>
      <c r="E576" s="76" t="s">
        <v>174</v>
      </c>
    </row>
    <row r="577" ht="23" customHeight="1" spans="1:6 16376:16378">
      <c r="A577" s="61" t="s">
        <v>436</v>
      </c>
      <c r="B577" s="61"/>
      <c r="C577" s="61"/>
      <c r="D577" s="64">
        <f>D578+D583+D586</f>
        <v>270.11</v>
      </c>
      <c r="E577" s="63"/>
    </row>
    <row r="578" ht="23" customHeight="1" spans="1:6 16376:16378">
      <c r="A578" s="61" t="s">
        <v>158</v>
      </c>
      <c r="B578" s="61"/>
      <c r="C578" s="61"/>
      <c r="D578" s="64">
        <v>139.46</v>
      </c>
      <c r="E578" s="63"/>
    </row>
    <row r="579" ht="23" customHeight="1" spans="1:6 16376:16378">
      <c r="A579" s="63" t="s">
        <v>159</v>
      </c>
      <c r="B579" s="63" t="s">
        <v>166</v>
      </c>
      <c r="C579" s="63" t="s">
        <v>437</v>
      </c>
      <c r="D579" s="77">
        <v>6</v>
      </c>
      <c r="E579" s="67" t="s">
        <v>162</v>
      </c>
      <c r="F579" s="24"/>
    </row>
    <row r="580" ht="23" customHeight="1" spans="1:6 16376:16378">
      <c r="A580" s="63" t="s">
        <v>159</v>
      </c>
      <c r="B580" s="63" t="s">
        <v>165</v>
      </c>
      <c r="C580" s="63" t="s">
        <v>437</v>
      </c>
      <c r="D580" s="77">
        <v>23.19</v>
      </c>
      <c r="E580" s="67" t="s">
        <v>162</v>
      </c>
      <c r="F580" s="24"/>
    </row>
    <row r="581" ht="23" customHeight="1" spans="1:6 16376:16378">
      <c r="A581" s="63" t="s">
        <v>159</v>
      </c>
      <c r="B581" s="63" t="s">
        <v>164</v>
      </c>
      <c r="C581" s="63" t="s">
        <v>437</v>
      </c>
      <c r="D581" s="77">
        <v>11.81</v>
      </c>
      <c r="E581" s="67" t="s">
        <v>162</v>
      </c>
      <c r="F581" s="24"/>
    </row>
    <row r="582" ht="23" customHeight="1" spans="1:6 16376:16378">
      <c r="A582" s="63" t="s">
        <v>159</v>
      </c>
      <c r="B582" s="63" t="s">
        <v>160</v>
      </c>
      <c r="C582" s="63" t="s">
        <v>437</v>
      </c>
      <c r="D582" s="77">
        <v>98.46</v>
      </c>
      <c r="E582" s="67" t="s">
        <v>162</v>
      </c>
    </row>
    <row r="583" ht="23" customHeight="1" spans="1:6 16376:16378">
      <c r="A583" s="61" t="s">
        <v>167</v>
      </c>
      <c r="B583" s="61"/>
      <c r="C583" s="61"/>
      <c r="D583" s="64">
        <v>22.25</v>
      </c>
      <c r="E583" s="63"/>
    </row>
    <row r="584" ht="23" customHeight="1" spans="1:6 16376:16378">
      <c r="A584" s="63" t="s">
        <v>168</v>
      </c>
      <c r="B584" s="63" t="s">
        <v>169</v>
      </c>
      <c r="C584" s="63" t="s">
        <v>437</v>
      </c>
      <c r="D584" s="77">
        <v>12</v>
      </c>
      <c r="E584" s="67" t="s">
        <v>162</v>
      </c>
    </row>
    <row r="585" ht="23" customHeight="1" spans="1:6 16376:16378">
      <c r="A585" s="63" t="s">
        <v>168</v>
      </c>
      <c r="B585" s="63" t="s">
        <v>170</v>
      </c>
      <c r="C585" s="63" t="s">
        <v>437</v>
      </c>
      <c r="D585" s="77">
        <v>10.25</v>
      </c>
      <c r="E585" s="67" t="s">
        <v>162</v>
      </c>
    </row>
    <row r="586" ht="23" customHeight="1" spans="1:6 16376:16378">
      <c r="A586" s="78" t="s">
        <v>171</v>
      </c>
      <c r="B586" s="78"/>
      <c r="C586" s="79"/>
      <c r="D586" s="80">
        <f>SUM(D587:D588)</f>
        <v>108.4</v>
      </c>
      <c r="E586" s="83"/>
    </row>
    <row r="587" ht="23" customHeight="1" spans="1:6 16376:16378">
      <c r="A587" s="78" t="s">
        <v>172</v>
      </c>
      <c r="B587" s="75" t="s">
        <v>438</v>
      </c>
      <c r="C587" s="63" t="s">
        <v>437</v>
      </c>
      <c r="D587" s="73">
        <v>68.4</v>
      </c>
      <c r="E587" s="76" t="s">
        <v>174</v>
      </c>
    </row>
    <row r="588" ht="23" customHeight="1" spans="1:6 16376:16378">
      <c r="A588" s="78" t="s">
        <v>172</v>
      </c>
      <c r="B588" s="75" t="s">
        <v>439</v>
      </c>
      <c r="C588" s="63" t="s">
        <v>437</v>
      </c>
      <c r="D588" s="73">
        <v>40</v>
      </c>
      <c r="E588" s="76" t="s">
        <v>174</v>
      </c>
    </row>
    <row r="589" ht="23" customHeight="1" spans="1:6 16376:16378">
      <c r="A589" s="61" t="s">
        <v>440</v>
      </c>
      <c r="B589" s="61"/>
      <c r="C589" s="61"/>
      <c r="D589" s="64">
        <f>D590+D596+D599</f>
        <v>128.29</v>
      </c>
      <c r="E589" s="63"/>
    </row>
    <row r="590" ht="23" customHeight="1" spans="1:6 16376:16378">
      <c r="A590" s="61" t="s">
        <v>158</v>
      </c>
      <c r="B590" s="61"/>
      <c r="C590" s="61"/>
      <c r="D590" s="64">
        <v>70.94</v>
      </c>
      <c r="E590" s="63"/>
    </row>
    <row r="591" ht="23" customHeight="1" spans="1:6 16376:16378">
      <c r="A591" s="63" t="s">
        <v>159</v>
      </c>
      <c r="B591" s="63" t="s">
        <v>160</v>
      </c>
      <c r="C591" s="63" t="s">
        <v>441</v>
      </c>
      <c r="D591" s="77">
        <v>48.51</v>
      </c>
      <c r="E591" s="67" t="s">
        <v>162</v>
      </c>
    </row>
    <row r="592" ht="23" customHeight="1" spans="1:6 16376:16378">
      <c r="A592" s="63" t="s">
        <v>159</v>
      </c>
      <c r="B592" s="63" t="s">
        <v>164</v>
      </c>
      <c r="C592" s="63" t="s">
        <v>441</v>
      </c>
      <c r="D592" s="77">
        <v>5.81</v>
      </c>
      <c r="E592" s="67" t="s">
        <v>162</v>
      </c>
      <c r="XEV592" s="49"/>
      <c r="XEW592" s="49"/>
      <c r="XEX592" s="49"/>
    </row>
    <row r="593" ht="23" customHeight="1" spans="1:6 16376:16378">
      <c r="A593" s="63" t="s">
        <v>159</v>
      </c>
      <c r="B593" s="63" t="s">
        <v>165</v>
      </c>
      <c r="C593" s="63" t="s">
        <v>441</v>
      </c>
      <c r="D593" s="77">
        <v>11.38</v>
      </c>
      <c r="E593" s="67" t="s">
        <v>162</v>
      </c>
      <c r="F593" s="24"/>
      <c r="XEV593" s="49"/>
      <c r="XEW593" s="49"/>
      <c r="XEX593" s="49"/>
    </row>
    <row r="594" ht="23" customHeight="1" spans="1:6 16376:16378">
      <c r="A594" s="63" t="s">
        <v>159</v>
      </c>
      <c r="B594" s="63" t="s">
        <v>166</v>
      </c>
      <c r="C594" s="63" t="s">
        <v>441</v>
      </c>
      <c r="D594" s="77">
        <v>3</v>
      </c>
      <c r="E594" s="67" t="s">
        <v>162</v>
      </c>
      <c r="F594" s="24"/>
      <c r="XEV594" s="49"/>
      <c r="XEW594" s="49"/>
      <c r="XEX594" s="49"/>
    </row>
    <row r="595" ht="23" customHeight="1" spans="1:6 16376:16378">
      <c r="A595" s="63" t="s">
        <v>159</v>
      </c>
      <c r="B595" s="63" t="s">
        <v>163</v>
      </c>
      <c r="C595" s="63" t="s">
        <v>441</v>
      </c>
      <c r="D595" s="77">
        <v>2.23</v>
      </c>
      <c r="E595" s="67" t="s">
        <v>162</v>
      </c>
      <c r="F595" s="24"/>
      <c r="XEV595" s="49"/>
      <c r="XEW595" s="49"/>
      <c r="XEX595" s="49"/>
    </row>
    <row r="596" ht="23" customHeight="1" spans="1:6 16376:16378">
      <c r="A596" s="61" t="s">
        <v>167</v>
      </c>
      <c r="B596" s="61"/>
      <c r="C596" s="61"/>
      <c r="D596" s="64">
        <v>13.35</v>
      </c>
      <c r="E596" s="63"/>
      <c r="F596" s="24"/>
      <c r="XEV596" s="49"/>
      <c r="XEW596" s="49"/>
      <c r="XEX596" s="49"/>
    </row>
    <row r="597" ht="23" customHeight="1" spans="1:6 16376:16378">
      <c r="A597" s="63" t="s">
        <v>168</v>
      </c>
      <c r="B597" s="63" t="s">
        <v>170</v>
      </c>
      <c r="C597" s="63" t="s">
        <v>441</v>
      </c>
      <c r="D597" s="77">
        <v>7.35</v>
      </c>
      <c r="E597" s="67" t="s">
        <v>162</v>
      </c>
      <c r="XEV597" s="49"/>
      <c r="XEW597" s="49"/>
      <c r="XEX597" s="49"/>
    </row>
    <row r="598" ht="23" customHeight="1" spans="1:6 16376:16378">
      <c r="A598" s="63" t="s">
        <v>168</v>
      </c>
      <c r="B598" s="63" t="s">
        <v>169</v>
      </c>
      <c r="C598" s="63" t="s">
        <v>441</v>
      </c>
      <c r="D598" s="77">
        <v>6</v>
      </c>
      <c r="E598" s="67" t="s">
        <v>162</v>
      </c>
      <c r="XEV598" s="49"/>
      <c r="XEW598" s="49"/>
      <c r="XEX598" s="49"/>
    </row>
    <row r="599" ht="23" customHeight="1" spans="1:6 16376:16378">
      <c r="A599" s="78" t="s">
        <v>171</v>
      </c>
      <c r="B599" s="78"/>
      <c r="C599" s="79"/>
      <c r="D599" s="80">
        <f>SUM(D600:D604)</f>
        <v>44</v>
      </c>
      <c r="E599" s="83"/>
      <c r="XEV599" s="49"/>
      <c r="XEW599" s="49"/>
      <c r="XEX599" s="49"/>
    </row>
    <row r="600" ht="23" customHeight="1" spans="1:6 16376:16378">
      <c r="A600" s="78" t="s">
        <v>172</v>
      </c>
      <c r="B600" s="75" t="s">
        <v>442</v>
      </c>
      <c r="C600" s="63" t="s">
        <v>441</v>
      </c>
      <c r="D600" s="73">
        <v>15</v>
      </c>
      <c r="E600" s="76" t="s">
        <v>180</v>
      </c>
      <c r="XEV600" s="49"/>
      <c r="XEW600" s="49"/>
      <c r="XEX600" s="49"/>
    </row>
    <row r="601" ht="23" customHeight="1" spans="1:6 16376:16378">
      <c r="A601" s="78" t="s">
        <v>172</v>
      </c>
      <c r="B601" s="75" t="s">
        <v>443</v>
      </c>
      <c r="C601" s="63" t="s">
        <v>441</v>
      </c>
      <c r="D601" s="73">
        <v>5</v>
      </c>
      <c r="E601" s="76" t="s">
        <v>180</v>
      </c>
      <c r="XEV601" s="49"/>
      <c r="XEW601" s="49"/>
      <c r="XEX601" s="49"/>
    </row>
    <row r="602" ht="23" customHeight="1" spans="1:6 16376:16378">
      <c r="A602" s="92" t="s">
        <v>172</v>
      </c>
      <c r="B602" s="75" t="s">
        <v>444</v>
      </c>
      <c r="C602" s="63" t="s">
        <v>441</v>
      </c>
      <c r="D602" s="73">
        <v>13</v>
      </c>
      <c r="E602" s="76" t="s">
        <v>180</v>
      </c>
      <c r="XEV602" s="49"/>
      <c r="XEW602" s="49"/>
      <c r="XEX602" s="49"/>
    </row>
    <row r="603" ht="23" customHeight="1" spans="1:6 16376:16378">
      <c r="A603" s="92" t="s">
        <v>172</v>
      </c>
      <c r="B603" s="75" t="s">
        <v>445</v>
      </c>
      <c r="C603" s="63" t="s">
        <v>441</v>
      </c>
      <c r="D603" s="73">
        <v>5</v>
      </c>
      <c r="E603" s="76" t="s">
        <v>180</v>
      </c>
      <c r="XEV603" s="49"/>
      <c r="XEW603" s="49"/>
      <c r="XEX603" s="49"/>
    </row>
    <row r="604" ht="23" customHeight="1" spans="1:6 16376:16378">
      <c r="A604" s="78" t="s">
        <v>172</v>
      </c>
      <c r="B604" s="75" t="s">
        <v>446</v>
      </c>
      <c r="C604" s="63" t="s">
        <v>441</v>
      </c>
      <c r="D604" s="73">
        <v>6</v>
      </c>
      <c r="E604" s="76" t="s">
        <v>180</v>
      </c>
      <c r="XEV604" s="49"/>
      <c r="XEW604" s="49"/>
      <c r="XEX604" s="49"/>
    </row>
    <row r="605" ht="23" customHeight="1" spans="1:6 16376:16378">
      <c r="A605" s="61" t="s">
        <v>447</v>
      </c>
      <c r="B605" s="61"/>
      <c r="C605" s="61"/>
      <c r="D605" s="64">
        <f>D606+D612+D615</f>
        <v>362.06</v>
      </c>
      <c r="E605" s="63"/>
      <c r="XEV605" s="49"/>
      <c r="XEW605" s="49"/>
      <c r="XEX605" s="49"/>
    </row>
    <row r="606" ht="23" customHeight="1" spans="1:6 16376:16378">
      <c r="A606" s="61" t="s">
        <v>158</v>
      </c>
      <c r="B606" s="61"/>
      <c r="C606" s="61"/>
      <c r="D606" s="64">
        <v>193.93</v>
      </c>
      <c r="E606" s="63"/>
      <c r="XEV606" s="49"/>
      <c r="XEW606" s="49"/>
      <c r="XEX606" s="49"/>
    </row>
    <row r="607" ht="23" customHeight="1" spans="1:6 16376:16378">
      <c r="A607" s="63" t="s">
        <v>159</v>
      </c>
      <c r="B607" s="63" t="s">
        <v>160</v>
      </c>
      <c r="C607" s="63" t="s">
        <v>448</v>
      </c>
      <c r="D607" s="77">
        <v>135.87</v>
      </c>
      <c r="E607" s="67" t="s">
        <v>162</v>
      </c>
      <c r="XEV607" s="49"/>
      <c r="XEW607" s="49"/>
      <c r="XEX607" s="49"/>
    </row>
    <row r="608" ht="23" customHeight="1" spans="1:6 16376:16378">
      <c r="A608" s="63" t="s">
        <v>159</v>
      </c>
      <c r="B608" s="63" t="s">
        <v>163</v>
      </c>
      <c r="C608" s="63" t="s">
        <v>448</v>
      </c>
      <c r="D608" s="77">
        <v>2.5</v>
      </c>
      <c r="E608" s="67" t="s">
        <v>162</v>
      </c>
      <c r="F608" s="24"/>
      <c r="XEV608" s="49"/>
      <c r="XEW608" s="49"/>
      <c r="XEX608" s="49"/>
    </row>
    <row r="609" ht="23" customHeight="1" spans="1:6 16376:16378">
      <c r="A609" s="63" t="s">
        <v>159</v>
      </c>
      <c r="B609" s="63" t="s">
        <v>165</v>
      </c>
      <c r="C609" s="63" t="s">
        <v>448</v>
      </c>
      <c r="D609" s="77">
        <v>31.34</v>
      </c>
      <c r="E609" s="67" t="s">
        <v>162</v>
      </c>
      <c r="F609" s="24"/>
      <c r="XEV609" s="49"/>
      <c r="XEW609" s="49"/>
      <c r="XEX609" s="49"/>
    </row>
    <row r="610" ht="23" customHeight="1" spans="1:6 16376:16378">
      <c r="A610" s="63" t="s">
        <v>159</v>
      </c>
      <c r="B610" s="63" t="s">
        <v>164</v>
      </c>
      <c r="C610" s="63" t="s">
        <v>448</v>
      </c>
      <c r="D610" s="77">
        <v>15.82</v>
      </c>
      <c r="E610" s="67" t="s">
        <v>162</v>
      </c>
      <c r="F610" s="24"/>
      <c r="XEV610" s="49"/>
      <c r="XEW610" s="49"/>
      <c r="XEX610" s="49"/>
    </row>
    <row r="611" ht="23" customHeight="1" spans="1:6 16376:16378">
      <c r="A611" s="63" t="s">
        <v>159</v>
      </c>
      <c r="B611" s="63" t="s">
        <v>166</v>
      </c>
      <c r="C611" s="63" t="s">
        <v>448</v>
      </c>
      <c r="D611" s="77">
        <v>8.4</v>
      </c>
      <c r="E611" s="67" t="s">
        <v>162</v>
      </c>
      <c r="F611" s="24"/>
      <c r="XEV611" s="49"/>
      <c r="XEW611" s="49"/>
      <c r="XEX611" s="49"/>
    </row>
    <row r="612" ht="23" customHeight="1" spans="1:6 16376:16378">
      <c r="A612" s="61" t="s">
        <v>167</v>
      </c>
      <c r="B612" s="61"/>
      <c r="C612" s="61"/>
      <c r="D612" s="64">
        <v>28.13</v>
      </c>
      <c r="E612" s="63"/>
      <c r="F612" s="24"/>
      <c r="XEV612" s="49"/>
      <c r="XEW612" s="49"/>
      <c r="XEX612" s="49"/>
    </row>
    <row r="613" ht="23" customHeight="1" spans="1:6 16376:16378">
      <c r="A613" s="63" t="s">
        <v>168</v>
      </c>
      <c r="B613" s="63" t="s">
        <v>169</v>
      </c>
      <c r="C613" s="63" t="s">
        <v>448</v>
      </c>
      <c r="D613" s="77">
        <v>15.6</v>
      </c>
      <c r="E613" s="67" t="s">
        <v>162</v>
      </c>
      <c r="XEV613" s="49"/>
      <c r="XEW613" s="49"/>
      <c r="XEX613" s="49"/>
    </row>
    <row r="614" ht="23" customHeight="1" spans="1:6 16376:16378">
      <c r="A614" s="63" t="s">
        <v>168</v>
      </c>
      <c r="B614" s="63" t="s">
        <v>170</v>
      </c>
      <c r="C614" s="81" t="s">
        <v>448</v>
      </c>
      <c r="D614" s="82">
        <v>12.53</v>
      </c>
      <c r="E614" s="67" t="s">
        <v>162</v>
      </c>
      <c r="XEV614" s="49"/>
      <c r="XEW614" s="49"/>
      <c r="XEX614" s="49"/>
    </row>
    <row r="615" ht="23" customHeight="1" spans="1:6 16376:16378">
      <c r="A615" s="78" t="s">
        <v>171</v>
      </c>
      <c r="B615" s="78"/>
      <c r="C615" s="79"/>
      <c r="D615" s="80">
        <f>SUM(D616:D619)</f>
        <v>140</v>
      </c>
      <c r="E615" s="83"/>
      <c r="XEV615" s="49"/>
      <c r="XEW615" s="49"/>
      <c r="XEX615" s="49"/>
    </row>
    <row r="616" ht="23" customHeight="1" spans="1:6 16376:16378">
      <c r="A616" s="78" t="s">
        <v>172</v>
      </c>
      <c r="B616" s="75" t="s">
        <v>449</v>
      </c>
      <c r="C616" s="90" t="s">
        <v>448</v>
      </c>
      <c r="D616" s="73">
        <v>15</v>
      </c>
      <c r="E616" s="83" t="s">
        <v>180</v>
      </c>
      <c r="XEV616" s="49"/>
      <c r="XEW616" s="49"/>
      <c r="XEX616" s="49"/>
    </row>
    <row r="617" ht="23" customHeight="1" spans="1:6 16376:16378">
      <c r="A617" s="78" t="s">
        <v>172</v>
      </c>
      <c r="B617" s="75" t="s">
        <v>450</v>
      </c>
      <c r="C617" s="90" t="s">
        <v>448</v>
      </c>
      <c r="D617" s="73">
        <v>20</v>
      </c>
      <c r="E617" s="83" t="s">
        <v>180</v>
      </c>
      <c r="XEV617" s="49"/>
      <c r="XEW617" s="49"/>
      <c r="XEX617" s="49"/>
    </row>
    <row r="618" ht="23" customHeight="1" spans="1:6 16376:16378">
      <c r="A618" s="78" t="s">
        <v>172</v>
      </c>
      <c r="B618" s="75" t="s">
        <v>451</v>
      </c>
      <c r="C618" s="90" t="s">
        <v>448</v>
      </c>
      <c r="D618" s="73">
        <v>40</v>
      </c>
      <c r="E618" s="83" t="s">
        <v>180</v>
      </c>
      <c r="XEV618" s="49"/>
      <c r="XEW618" s="49"/>
      <c r="XEX618" s="49"/>
    </row>
    <row r="619" ht="23" customHeight="1" spans="1:6 16376:16378">
      <c r="A619" s="78" t="s">
        <v>172</v>
      </c>
      <c r="B619" s="75" t="s">
        <v>452</v>
      </c>
      <c r="C619" s="90" t="s">
        <v>448</v>
      </c>
      <c r="D619" s="73">
        <v>65</v>
      </c>
      <c r="E619" s="83" t="s">
        <v>180</v>
      </c>
      <c r="XEV619" s="49"/>
      <c r="XEW619" s="49"/>
      <c r="XEX619" s="49"/>
    </row>
    <row r="620" ht="23" customHeight="1" spans="1:6 16376:16378">
      <c r="A620" s="61" t="s">
        <v>453</v>
      </c>
      <c r="B620" s="61"/>
      <c r="C620" s="61"/>
      <c r="D620" s="64">
        <f>D621+D627+D630</f>
        <v>446.14</v>
      </c>
      <c r="E620" s="63"/>
      <c r="XEV620" s="49"/>
      <c r="XEW620" s="49"/>
      <c r="XEX620" s="49"/>
    </row>
    <row r="621" ht="23" customHeight="1" spans="1:6 16376:16378">
      <c r="A621" s="61" t="s">
        <v>158</v>
      </c>
      <c r="B621" s="61"/>
      <c r="C621" s="61"/>
      <c r="D621" s="64">
        <v>208.04</v>
      </c>
      <c r="E621" s="63"/>
      <c r="XEV621" s="49"/>
      <c r="XEW621" s="49"/>
      <c r="XEX621" s="49"/>
    </row>
    <row r="622" ht="23" customHeight="1" spans="1:6 16376:16378">
      <c r="A622" s="63" t="s">
        <v>159</v>
      </c>
      <c r="B622" s="63" t="s">
        <v>160</v>
      </c>
      <c r="C622" s="63" t="s">
        <v>454</v>
      </c>
      <c r="D622" s="77">
        <v>144.93</v>
      </c>
      <c r="E622" s="67" t="s">
        <v>162</v>
      </c>
      <c r="XEV622" s="49"/>
      <c r="XEW622" s="49"/>
      <c r="XEX622" s="49"/>
    </row>
    <row r="623" ht="23" customHeight="1" spans="1:6 16376:16378">
      <c r="A623" s="63" t="s">
        <v>159</v>
      </c>
      <c r="B623" s="63" t="s">
        <v>165</v>
      </c>
      <c r="C623" s="63" t="s">
        <v>454</v>
      </c>
      <c r="D623" s="77">
        <v>34.15</v>
      </c>
      <c r="E623" s="67" t="s">
        <v>162</v>
      </c>
      <c r="XEV623" s="49"/>
      <c r="XEW623" s="49"/>
      <c r="XEX623" s="49"/>
    </row>
    <row r="624" ht="23" customHeight="1" spans="1:6 16376:16378">
      <c r="A624" s="63" t="s">
        <v>159</v>
      </c>
      <c r="B624" s="63" t="s">
        <v>164</v>
      </c>
      <c r="C624" s="63" t="s">
        <v>454</v>
      </c>
      <c r="D624" s="77">
        <v>17.38</v>
      </c>
      <c r="E624" s="67" t="s">
        <v>162</v>
      </c>
      <c r="XEV624" s="49"/>
      <c r="XEW624" s="49"/>
      <c r="XEX624" s="49"/>
    </row>
    <row r="625" ht="23" customHeight="1" spans="1:6 16376:16378">
      <c r="A625" s="63" t="s">
        <v>159</v>
      </c>
      <c r="B625" s="63" t="s">
        <v>163</v>
      </c>
      <c r="C625" s="63" t="s">
        <v>454</v>
      </c>
      <c r="D625" s="77">
        <v>2.57</v>
      </c>
      <c r="E625" s="67" t="s">
        <v>162</v>
      </c>
      <c r="XEV625" s="49"/>
      <c r="XEW625" s="49"/>
      <c r="XEX625" s="49"/>
    </row>
    <row r="626" ht="23" customHeight="1" spans="1:6 16376:16378">
      <c r="A626" s="63" t="s">
        <v>159</v>
      </c>
      <c r="B626" s="63" t="s">
        <v>166</v>
      </c>
      <c r="C626" s="63" t="s">
        <v>454</v>
      </c>
      <c r="D626" s="77">
        <v>9</v>
      </c>
      <c r="E626" s="67" t="s">
        <v>162</v>
      </c>
      <c r="XEV626" s="49"/>
      <c r="XEW626" s="49"/>
      <c r="XEX626" s="49"/>
    </row>
    <row r="627" ht="23" customHeight="1" spans="1:6 16376:16378">
      <c r="A627" s="61" t="s">
        <v>167</v>
      </c>
      <c r="B627" s="61"/>
      <c r="C627" s="61"/>
      <c r="D627" s="64">
        <v>34.23</v>
      </c>
      <c r="E627" s="63"/>
      <c r="XEV627" s="49"/>
      <c r="XEW627" s="49"/>
      <c r="XEX627" s="49"/>
    </row>
    <row r="628" ht="23" customHeight="1" spans="1:6 16376:16378">
      <c r="A628" s="63" t="s">
        <v>168</v>
      </c>
      <c r="B628" s="63" t="s">
        <v>169</v>
      </c>
      <c r="C628" s="63" t="s">
        <v>454</v>
      </c>
      <c r="D628" s="77">
        <v>18</v>
      </c>
      <c r="E628" s="67" t="s">
        <v>162</v>
      </c>
      <c r="XEV628" s="49"/>
      <c r="XEW628" s="49"/>
      <c r="XEX628" s="49"/>
    </row>
    <row r="629" ht="23" customHeight="1" spans="1:6 16376:16378">
      <c r="A629" s="63" t="s">
        <v>168</v>
      </c>
      <c r="B629" s="63" t="s">
        <v>170</v>
      </c>
      <c r="C629" s="63" t="s">
        <v>454</v>
      </c>
      <c r="D629" s="77">
        <v>16.23</v>
      </c>
      <c r="E629" s="67" t="s">
        <v>162</v>
      </c>
      <c r="XEV629" s="49"/>
      <c r="XEW629" s="49"/>
      <c r="XEX629" s="49"/>
    </row>
    <row r="630" ht="23" customHeight="1" spans="1:6 16376:16378">
      <c r="A630" s="78" t="s">
        <v>171</v>
      </c>
      <c r="B630" s="78"/>
      <c r="C630" s="79"/>
      <c r="D630" s="80">
        <f>SUM(D631:D636)</f>
        <v>203.87</v>
      </c>
      <c r="E630" s="83"/>
      <c r="XEV630" s="49"/>
      <c r="XEW630" s="49"/>
      <c r="XEX630" s="49"/>
    </row>
    <row r="631" ht="23" customHeight="1" spans="1:6 16376:16378">
      <c r="A631" s="78" t="s">
        <v>172</v>
      </c>
      <c r="B631" s="75" t="s">
        <v>455</v>
      </c>
      <c r="C631" s="63" t="s">
        <v>456</v>
      </c>
      <c r="D631" s="73">
        <v>51</v>
      </c>
      <c r="E631" s="76" t="s">
        <v>174</v>
      </c>
      <c r="XEV631" s="49"/>
      <c r="XEW631" s="49"/>
      <c r="XEX631" s="49"/>
    </row>
    <row r="632" ht="23" customHeight="1" spans="1:6 16376:16378">
      <c r="A632" s="78" t="s">
        <v>172</v>
      </c>
      <c r="B632" s="75" t="s">
        <v>457</v>
      </c>
      <c r="C632" s="63" t="s">
        <v>456</v>
      </c>
      <c r="D632" s="73">
        <v>5</v>
      </c>
      <c r="E632" s="76" t="s">
        <v>180</v>
      </c>
      <c r="XEV632" s="49"/>
      <c r="XEW632" s="49"/>
      <c r="XEX632" s="49"/>
    </row>
    <row r="633" ht="23" customHeight="1" spans="1:6 16376:16378">
      <c r="A633" s="78" t="s">
        <v>172</v>
      </c>
      <c r="B633" s="75" t="s">
        <v>458</v>
      </c>
      <c r="C633" s="63" t="s">
        <v>456</v>
      </c>
      <c r="D633" s="73">
        <v>45</v>
      </c>
      <c r="E633" s="76" t="s">
        <v>180</v>
      </c>
      <c r="XEV633" s="49"/>
      <c r="XEW633" s="49"/>
      <c r="XEX633" s="49"/>
    </row>
    <row r="634" ht="23" customHeight="1" spans="1:6 16376:16378">
      <c r="A634" s="78" t="s">
        <v>172</v>
      </c>
      <c r="B634" s="75" t="s">
        <v>459</v>
      </c>
      <c r="C634" s="63" t="s">
        <v>456</v>
      </c>
      <c r="D634" s="73">
        <v>100</v>
      </c>
      <c r="E634" s="76" t="s">
        <v>180</v>
      </c>
      <c r="XEV634" s="49"/>
      <c r="XEW634" s="49"/>
      <c r="XEX634" s="49"/>
    </row>
    <row r="635" ht="23" customHeight="1" spans="1:6 16376:16378">
      <c r="A635" s="78" t="s">
        <v>172</v>
      </c>
      <c r="B635" s="75" t="s">
        <v>460</v>
      </c>
      <c r="C635" s="63" t="s">
        <v>456</v>
      </c>
      <c r="D635" s="73">
        <v>0.6</v>
      </c>
      <c r="E635" s="76" t="s">
        <v>174</v>
      </c>
      <c r="XEV635" s="49"/>
      <c r="XEW635" s="49"/>
      <c r="XEX635" s="49"/>
    </row>
    <row r="636" ht="23" customHeight="1" spans="1:6 16376:16378">
      <c r="A636" s="78" t="s">
        <v>172</v>
      </c>
      <c r="B636" s="75" t="s">
        <v>461</v>
      </c>
      <c r="C636" s="63" t="s">
        <v>456</v>
      </c>
      <c r="D636" s="73">
        <v>2.27</v>
      </c>
      <c r="E636" s="76" t="s">
        <v>180</v>
      </c>
      <c r="XEV636" s="49"/>
      <c r="XEW636" s="49"/>
      <c r="XEX636" s="49"/>
    </row>
    <row r="637" ht="23" customHeight="1" spans="1:6 16376:16378">
      <c r="A637" s="61" t="s">
        <v>462</v>
      </c>
      <c r="B637" s="61"/>
      <c r="C637" s="61"/>
      <c r="D637" s="64">
        <f>D638+D643+D646</f>
        <v>88.17</v>
      </c>
      <c r="E637" s="63"/>
      <c r="F637" s="24"/>
      <c r="XEV637" s="49"/>
      <c r="XEW637" s="49"/>
      <c r="XEX637" s="49"/>
    </row>
    <row r="638" ht="23" customHeight="1" spans="1:6 16376:16378">
      <c r="A638" s="61" t="s">
        <v>158</v>
      </c>
      <c r="B638" s="61"/>
      <c r="C638" s="61"/>
      <c r="D638" s="62">
        <v>76.61</v>
      </c>
      <c r="E638" s="63"/>
      <c r="F638" s="24"/>
      <c r="XEV638" s="49"/>
      <c r="XEW638" s="49"/>
      <c r="XEX638" s="49"/>
    </row>
    <row r="639" ht="23" customHeight="1" spans="1:6 16376:16378">
      <c r="A639" s="63" t="s">
        <v>159</v>
      </c>
      <c r="B639" s="63" t="s">
        <v>165</v>
      </c>
      <c r="C639" s="63" t="s">
        <v>463</v>
      </c>
      <c r="D639" s="77">
        <v>13.05</v>
      </c>
      <c r="E639" s="67" t="s">
        <v>162</v>
      </c>
      <c r="F639" s="24"/>
      <c r="XEV639" s="49"/>
      <c r="XEW639" s="49"/>
      <c r="XEX639" s="49"/>
    </row>
    <row r="640" ht="23" customHeight="1" spans="1:6 16376:16378">
      <c r="A640" s="63" t="s">
        <v>159</v>
      </c>
      <c r="B640" s="63" t="s">
        <v>160</v>
      </c>
      <c r="C640" s="63" t="s">
        <v>463</v>
      </c>
      <c r="D640" s="77">
        <v>53.54</v>
      </c>
      <c r="E640" s="67" t="s">
        <v>162</v>
      </c>
      <c r="F640" s="24"/>
      <c r="XEV640" s="49"/>
      <c r="XEW640" s="49"/>
      <c r="XEX640" s="49"/>
    </row>
    <row r="641" ht="23" customHeight="1" spans="1:6 16376:16378">
      <c r="A641" s="63" t="s">
        <v>159</v>
      </c>
      <c r="B641" s="63" t="s">
        <v>166</v>
      </c>
      <c r="C641" s="63" t="s">
        <v>463</v>
      </c>
      <c r="D641" s="77">
        <v>3.6</v>
      </c>
      <c r="E641" s="67" t="s">
        <v>162</v>
      </c>
      <c r="F641" s="24"/>
      <c r="XEV641" s="49"/>
      <c r="XEW641" s="49"/>
      <c r="XEX641" s="49"/>
    </row>
    <row r="642" ht="23" customHeight="1" spans="1:6 16376:16378">
      <c r="A642" s="63" t="s">
        <v>159</v>
      </c>
      <c r="B642" s="63" t="s">
        <v>164</v>
      </c>
      <c r="C642" s="63" t="s">
        <v>463</v>
      </c>
      <c r="D642" s="77">
        <v>6.42</v>
      </c>
      <c r="E642" s="67" t="s">
        <v>162</v>
      </c>
      <c r="XEV642" s="49"/>
      <c r="XEW642" s="49"/>
      <c r="XEX642" s="49"/>
    </row>
    <row r="643" ht="23" customHeight="1" spans="1:6 16376:16378">
      <c r="A643" s="61" t="s">
        <v>167</v>
      </c>
      <c r="B643" s="61"/>
      <c r="C643" s="61"/>
      <c r="D643" s="64">
        <v>7.56</v>
      </c>
      <c r="E643" s="63"/>
      <c r="XEV643" s="49"/>
      <c r="XEW643" s="49"/>
      <c r="XEX643" s="49"/>
    </row>
    <row r="644" ht="23" customHeight="1" spans="1:6 16376:16378">
      <c r="A644" s="63" t="s">
        <v>168</v>
      </c>
      <c r="B644" s="63" t="s">
        <v>169</v>
      </c>
      <c r="C644" s="63" t="s">
        <v>463</v>
      </c>
      <c r="D644" s="77">
        <v>5.76</v>
      </c>
      <c r="E644" s="67" t="s">
        <v>162</v>
      </c>
      <c r="XEV644" s="49"/>
      <c r="XEW644" s="49"/>
      <c r="XEX644" s="49"/>
    </row>
    <row r="645" ht="23" customHeight="1" spans="1:6 16376:16378">
      <c r="A645" s="63" t="s">
        <v>168</v>
      </c>
      <c r="B645" s="63" t="s">
        <v>170</v>
      </c>
      <c r="C645" s="63" t="s">
        <v>463</v>
      </c>
      <c r="D645" s="77">
        <v>1.8</v>
      </c>
      <c r="E645" s="67" t="s">
        <v>162</v>
      </c>
      <c r="XEV645" s="49"/>
      <c r="XEW645" s="49"/>
      <c r="XEX645" s="49"/>
    </row>
    <row r="646" ht="23" customHeight="1" spans="1:6 16376:16378">
      <c r="A646" s="78" t="s">
        <v>171</v>
      </c>
      <c r="B646" s="78"/>
      <c r="C646" s="79"/>
      <c r="D646" s="80">
        <f>SUM(D647:D647)</f>
        <v>4</v>
      </c>
      <c r="E646" s="83"/>
      <c r="XEV646" s="49"/>
      <c r="XEW646" s="49"/>
      <c r="XEX646" s="49"/>
    </row>
    <row r="647" ht="23" customHeight="1" spans="1:6 16376:16378">
      <c r="A647" s="78" t="s">
        <v>172</v>
      </c>
      <c r="B647" s="75" t="s">
        <v>464</v>
      </c>
      <c r="C647" s="63" t="s">
        <v>463</v>
      </c>
      <c r="D647" s="73">
        <v>4</v>
      </c>
      <c r="E647" s="76" t="s">
        <v>180</v>
      </c>
      <c r="XEV647" s="49"/>
      <c r="XEW647" s="49"/>
      <c r="XEX647" s="49"/>
    </row>
    <row r="648" ht="23" customHeight="1" spans="1:6 16376:16378">
      <c r="A648" s="61" t="s">
        <v>465</v>
      </c>
      <c r="B648" s="61"/>
      <c r="C648" s="61"/>
      <c r="D648" s="64">
        <f>D649+D654+D657</f>
        <v>252.5</v>
      </c>
      <c r="E648" s="63"/>
      <c r="XEV648" s="49"/>
      <c r="XEW648" s="49"/>
      <c r="XEX648" s="49"/>
    </row>
    <row r="649" ht="23" customHeight="1" spans="1:6 16376:16378">
      <c r="A649" s="61" t="s">
        <v>158</v>
      </c>
      <c r="B649" s="61"/>
      <c r="C649" s="61"/>
      <c r="D649" s="64">
        <v>98.99</v>
      </c>
      <c r="E649" s="63"/>
      <c r="XEV649" s="49"/>
      <c r="XEW649" s="49"/>
      <c r="XEX649" s="49"/>
    </row>
    <row r="650" ht="23" customHeight="1" spans="1:6 16376:16378">
      <c r="A650" s="63" t="s">
        <v>159</v>
      </c>
      <c r="B650" s="63" t="s">
        <v>166</v>
      </c>
      <c r="C650" s="63" t="s">
        <v>466</v>
      </c>
      <c r="D650" s="77">
        <v>4.2</v>
      </c>
      <c r="E650" s="67" t="s">
        <v>162</v>
      </c>
      <c r="XEV650" s="49"/>
      <c r="XEW650" s="49"/>
      <c r="XEX650" s="49"/>
    </row>
    <row r="651" ht="23" customHeight="1" spans="1:6 16376:16378">
      <c r="A651" s="63" t="s">
        <v>159</v>
      </c>
      <c r="B651" s="63" t="s">
        <v>165</v>
      </c>
      <c r="C651" s="63" t="s">
        <v>466</v>
      </c>
      <c r="D651" s="77">
        <v>16.5</v>
      </c>
      <c r="E651" s="67" t="s">
        <v>162</v>
      </c>
      <c r="XEV651" s="49"/>
      <c r="XEW651" s="49"/>
      <c r="XEX651" s="49"/>
    </row>
    <row r="652" ht="23" customHeight="1" spans="1:6 16376:16378">
      <c r="A652" s="63" t="s">
        <v>159</v>
      </c>
      <c r="B652" s="63" t="s">
        <v>160</v>
      </c>
      <c r="C652" s="63" t="s">
        <v>466</v>
      </c>
      <c r="D652" s="77">
        <v>69.9</v>
      </c>
      <c r="E652" s="67" t="s">
        <v>162</v>
      </c>
      <c r="F652" s="24"/>
      <c r="XEV652" s="49"/>
      <c r="XEW652" s="49"/>
      <c r="XEX652" s="49"/>
    </row>
    <row r="653" ht="23" customHeight="1" spans="1:6 16376:16378">
      <c r="A653" s="63" t="s">
        <v>159</v>
      </c>
      <c r="B653" s="63" t="s">
        <v>164</v>
      </c>
      <c r="C653" s="63" t="s">
        <v>466</v>
      </c>
      <c r="D653" s="77">
        <v>8.39</v>
      </c>
      <c r="E653" s="67" t="s">
        <v>162</v>
      </c>
      <c r="F653" s="24"/>
      <c r="XEV653" s="49"/>
      <c r="XEW653" s="49"/>
      <c r="XEX653" s="49"/>
    </row>
    <row r="654" ht="23" customHeight="1" spans="1:6 16376:16378">
      <c r="A654" s="61" t="s">
        <v>167</v>
      </c>
      <c r="B654" s="61"/>
      <c r="C654" s="61"/>
      <c r="D654" s="64">
        <v>16.19</v>
      </c>
      <c r="E654" s="63"/>
      <c r="F654" s="24"/>
      <c r="XEV654" s="49"/>
      <c r="XEW654" s="49"/>
      <c r="XEX654" s="49"/>
    </row>
    <row r="655" ht="23" customHeight="1" spans="1:6 16376:16378">
      <c r="A655" s="63" t="s">
        <v>168</v>
      </c>
      <c r="B655" s="63" t="s">
        <v>169</v>
      </c>
      <c r="C655" s="63" t="s">
        <v>466</v>
      </c>
      <c r="D655" s="77">
        <v>8.4</v>
      </c>
      <c r="E655" s="67" t="s">
        <v>162</v>
      </c>
      <c r="F655" s="24"/>
      <c r="XEV655" s="49"/>
      <c r="XEW655" s="49"/>
      <c r="XEX655" s="49"/>
    </row>
    <row r="656" ht="23" customHeight="1" spans="1:6 16376:16378">
      <c r="A656" s="63" t="s">
        <v>168</v>
      </c>
      <c r="B656" s="63" t="s">
        <v>170</v>
      </c>
      <c r="C656" s="63" t="s">
        <v>466</v>
      </c>
      <c r="D656" s="77">
        <v>7.79</v>
      </c>
      <c r="E656" s="67" t="s">
        <v>162</v>
      </c>
      <c r="F656" s="24"/>
      <c r="XEV656" s="49"/>
      <c r="XEW656" s="49"/>
      <c r="XEX656" s="49"/>
    </row>
    <row r="657" ht="23" customHeight="1" spans="1:6 16376:16378">
      <c r="A657" s="78" t="s">
        <v>171</v>
      </c>
      <c r="B657" s="78"/>
      <c r="C657" s="79"/>
      <c r="D657" s="80">
        <f>SUM(D658:D659)</f>
        <v>137.32</v>
      </c>
      <c r="E657" s="83"/>
      <c r="F657" s="24"/>
      <c r="XEV657" s="49"/>
      <c r="XEW657" s="49"/>
      <c r="XEX657" s="49"/>
    </row>
    <row r="658" ht="23" customHeight="1" spans="1:6 16376:16378">
      <c r="A658" s="78" t="s">
        <v>172</v>
      </c>
      <c r="B658" s="75" t="s">
        <v>467</v>
      </c>
      <c r="C658" s="63" t="s">
        <v>468</v>
      </c>
      <c r="D658" s="73">
        <v>60</v>
      </c>
      <c r="E658" s="76" t="s">
        <v>180</v>
      </c>
      <c r="F658" s="24"/>
      <c r="XEV658" s="49"/>
      <c r="XEW658" s="49"/>
      <c r="XEX658" s="49"/>
    </row>
    <row r="659" ht="23" customHeight="1" spans="1:6 16376:16378">
      <c r="A659" s="78" t="s">
        <v>172</v>
      </c>
      <c r="B659" s="75" t="s">
        <v>469</v>
      </c>
      <c r="C659" s="63" t="s">
        <v>468</v>
      </c>
      <c r="D659" s="73">
        <v>77.32</v>
      </c>
      <c r="E659" s="76" t="s">
        <v>265</v>
      </c>
      <c r="F659" s="24"/>
      <c r="XEV659" s="49"/>
      <c r="XEW659" s="49"/>
      <c r="XEX659" s="49"/>
    </row>
    <row r="660" ht="23" customHeight="1" spans="1:6 16376:16378">
      <c r="A660" s="61" t="s">
        <v>470</v>
      </c>
      <c r="B660" s="61"/>
      <c r="C660" s="61"/>
      <c r="D660" s="64">
        <f>D661+D667+D670</f>
        <v>168.27</v>
      </c>
      <c r="E660" s="63"/>
      <c r="F660" s="24"/>
    </row>
    <row r="661" ht="23" customHeight="1" spans="1:6 16376:16378">
      <c r="A661" s="61" t="s">
        <v>158</v>
      </c>
      <c r="B661" s="61"/>
      <c r="C661" s="61"/>
      <c r="D661" s="64">
        <v>146.15</v>
      </c>
      <c r="E661" s="63"/>
      <c r="F661" s="24"/>
    </row>
    <row r="662" ht="23" customHeight="1" spans="1:6 16376:16378">
      <c r="A662" s="63" t="s">
        <v>159</v>
      </c>
      <c r="B662" s="63" t="s">
        <v>165</v>
      </c>
      <c r="C662" s="63" t="s">
        <v>471</v>
      </c>
      <c r="D662" s="77">
        <v>23.89</v>
      </c>
      <c r="E662" s="67" t="s">
        <v>162</v>
      </c>
      <c r="F662" s="24"/>
    </row>
    <row r="663" ht="23" customHeight="1" spans="1:6 16376:16378">
      <c r="A663" s="63" t="s">
        <v>159</v>
      </c>
      <c r="B663" s="63" t="s">
        <v>164</v>
      </c>
      <c r="C663" s="63" t="s">
        <v>471</v>
      </c>
      <c r="D663" s="77">
        <v>11.82</v>
      </c>
      <c r="E663" s="67" t="s">
        <v>162</v>
      </c>
      <c r="F663" s="24"/>
    </row>
    <row r="664" ht="23" customHeight="1" spans="1:6 16376:16378">
      <c r="A664" s="63" t="s">
        <v>159</v>
      </c>
      <c r="B664" s="63" t="s">
        <v>166</v>
      </c>
      <c r="C664" s="63" t="s">
        <v>471</v>
      </c>
      <c r="D664" s="77">
        <v>7.2</v>
      </c>
      <c r="E664" s="67" t="s">
        <v>162</v>
      </c>
      <c r="F664" s="24"/>
    </row>
    <row r="665" ht="23" customHeight="1" spans="1:6 16376:16378">
      <c r="A665" s="63" t="s">
        <v>159</v>
      </c>
      <c r="B665" s="63" t="s">
        <v>160</v>
      </c>
      <c r="C665" s="63" t="s">
        <v>471</v>
      </c>
      <c r="D665" s="77">
        <v>101.94</v>
      </c>
      <c r="E665" s="67" t="s">
        <v>162</v>
      </c>
      <c r="F665" s="24"/>
    </row>
    <row r="666" ht="23" customHeight="1" spans="1:6 16376:16378">
      <c r="A666" s="63" t="s">
        <v>159</v>
      </c>
      <c r="B666" s="63" t="s">
        <v>472</v>
      </c>
      <c r="C666" s="63" t="s">
        <v>471</v>
      </c>
      <c r="D666" s="77">
        <v>1.29</v>
      </c>
      <c r="E666" s="67" t="s">
        <v>162</v>
      </c>
      <c r="F666" s="24"/>
    </row>
    <row r="667" ht="23" customHeight="1" spans="1:6 16376:16378">
      <c r="A667" s="61" t="s">
        <v>167</v>
      </c>
      <c r="B667" s="61"/>
      <c r="C667" s="61"/>
      <c r="D667" s="64">
        <v>16.12</v>
      </c>
      <c r="E667" s="63"/>
      <c r="F667" s="24"/>
    </row>
    <row r="668" ht="23" customHeight="1" spans="1:6 16376:16378">
      <c r="A668" s="63" t="s">
        <v>168</v>
      </c>
      <c r="B668" s="63" t="s">
        <v>169</v>
      </c>
      <c r="C668" s="63" t="s">
        <v>471</v>
      </c>
      <c r="D668" s="77">
        <v>12.52</v>
      </c>
      <c r="E668" s="67" t="s">
        <v>162</v>
      </c>
      <c r="F668" s="24"/>
    </row>
    <row r="669" ht="23" customHeight="1" spans="1:6 16376:16378">
      <c r="A669" s="63" t="s">
        <v>168</v>
      </c>
      <c r="B669" s="63" t="s">
        <v>170</v>
      </c>
      <c r="C669" s="63" t="s">
        <v>471</v>
      </c>
      <c r="D669" s="77">
        <v>3.6</v>
      </c>
      <c r="E669" s="67" t="s">
        <v>162</v>
      </c>
      <c r="F669" s="24"/>
    </row>
    <row r="670" s="23" customFormat="1" ht="23" customHeight="1" spans="1:6 16376:16378">
      <c r="A670" s="78" t="s">
        <v>171</v>
      </c>
      <c r="B670" s="78"/>
      <c r="C670" s="79"/>
      <c r="D670" s="84">
        <f>SUM(D671:D672)</f>
        <v>6</v>
      </c>
      <c r="E670" s="74"/>
      <c r="F670" s="24"/>
    </row>
    <row r="671" s="23" customFormat="1" ht="23" customHeight="1" spans="1:6 16376:16378">
      <c r="A671" s="78" t="s">
        <v>172</v>
      </c>
      <c r="B671" s="75" t="s">
        <v>473</v>
      </c>
      <c r="C671" s="63" t="s">
        <v>471</v>
      </c>
      <c r="D671" s="73">
        <v>1</v>
      </c>
      <c r="E671" s="76" t="s">
        <v>174</v>
      </c>
    </row>
    <row r="672" s="23" customFormat="1" ht="23" customHeight="1" spans="1:6 16376:16378">
      <c r="A672" s="78" t="s">
        <v>172</v>
      </c>
      <c r="B672" s="75" t="s">
        <v>474</v>
      </c>
      <c r="C672" s="63" t="s">
        <v>471</v>
      </c>
      <c r="D672" s="73">
        <v>5</v>
      </c>
      <c r="E672" s="76" t="s">
        <v>174</v>
      </c>
    </row>
    <row r="673" ht="23" customHeight="1" spans="1:6 16376:16378">
      <c r="A673" s="61" t="s">
        <v>475</v>
      </c>
      <c r="B673" s="61"/>
      <c r="C673" s="61"/>
      <c r="D673" s="64">
        <f>D674+D680+D683</f>
        <v>1219.79</v>
      </c>
      <c r="E673" s="63"/>
      <c r="XEV673" s="49"/>
      <c r="XEW673" s="49"/>
      <c r="XEX673" s="49"/>
    </row>
    <row r="674" ht="23" customHeight="1" spans="1:6 16376:16378">
      <c r="A674" s="61" t="s">
        <v>158</v>
      </c>
      <c r="B674" s="61"/>
      <c r="C674" s="61"/>
      <c r="D674" s="64">
        <v>488.76</v>
      </c>
      <c r="E674" s="63"/>
      <c r="XEV674" s="49"/>
      <c r="XEW674" s="49"/>
      <c r="XEX674" s="49"/>
    </row>
    <row r="675" ht="23" customHeight="1" spans="1:6 16376:16378">
      <c r="A675" s="63" t="s">
        <v>159</v>
      </c>
      <c r="B675" s="63" t="s">
        <v>165</v>
      </c>
      <c r="C675" s="63" t="s">
        <v>476</v>
      </c>
      <c r="D675" s="77">
        <v>78.35</v>
      </c>
      <c r="E675" s="67" t="s">
        <v>162</v>
      </c>
      <c r="XEV675" s="49"/>
      <c r="XEW675" s="49"/>
      <c r="XEX675" s="49"/>
    </row>
    <row r="676" ht="23" customHeight="1" spans="1:6 16376:16378">
      <c r="A676" s="63" t="s">
        <v>159</v>
      </c>
      <c r="B676" s="63" t="s">
        <v>160</v>
      </c>
      <c r="C676" s="63" t="s">
        <v>476</v>
      </c>
      <c r="D676" s="77">
        <v>328.5</v>
      </c>
      <c r="E676" s="67" t="s">
        <v>162</v>
      </c>
      <c r="XEV676" s="49"/>
      <c r="XEW676" s="49"/>
      <c r="XEX676" s="49"/>
    </row>
    <row r="677" ht="23" customHeight="1" spans="1:6 16376:16378">
      <c r="A677" s="63" t="s">
        <v>159</v>
      </c>
      <c r="B677" s="63" t="s">
        <v>164</v>
      </c>
      <c r="C677" s="63" t="s">
        <v>476</v>
      </c>
      <c r="D677" s="77">
        <v>39.41</v>
      </c>
      <c r="E677" s="67" t="s">
        <v>162</v>
      </c>
      <c r="XEV677" s="49"/>
      <c r="XEW677" s="49"/>
      <c r="XEX677" s="49"/>
    </row>
    <row r="678" ht="23" customHeight="1" spans="1:6 16376:16378">
      <c r="A678" s="63" t="s">
        <v>159</v>
      </c>
      <c r="B678" s="63" t="s">
        <v>163</v>
      </c>
      <c r="C678" s="63" t="s">
        <v>476</v>
      </c>
      <c r="D678" s="77">
        <v>22.1</v>
      </c>
      <c r="E678" s="67" t="s">
        <v>162</v>
      </c>
      <c r="F678" s="24"/>
      <c r="XEV678" s="49"/>
      <c r="XEW678" s="49"/>
      <c r="XEX678" s="49"/>
    </row>
    <row r="679" ht="23" customHeight="1" spans="1:6 16376:16378">
      <c r="A679" s="63" t="s">
        <v>159</v>
      </c>
      <c r="B679" s="63" t="s">
        <v>166</v>
      </c>
      <c r="C679" s="63" t="s">
        <v>476</v>
      </c>
      <c r="D679" s="77">
        <v>20.4</v>
      </c>
      <c r="E679" s="67" t="s">
        <v>162</v>
      </c>
      <c r="F679" s="24"/>
      <c r="XEV679" s="49"/>
      <c r="XEW679" s="49"/>
      <c r="XEX679" s="49"/>
    </row>
    <row r="680" ht="23" customHeight="1" spans="1:6 16376:16378">
      <c r="A680" s="61" t="s">
        <v>167</v>
      </c>
      <c r="B680" s="61"/>
      <c r="C680" s="61"/>
      <c r="D680" s="64">
        <v>96.05</v>
      </c>
      <c r="E680" s="63"/>
      <c r="F680" s="24"/>
      <c r="XEV680" s="49"/>
      <c r="XEW680" s="49"/>
      <c r="XEX680" s="49"/>
    </row>
    <row r="681" ht="23" customHeight="1" spans="1:6 16376:16378">
      <c r="A681" s="63" t="s">
        <v>168</v>
      </c>
      <c r="B681" s="63" t="s">
        <v>170</v>
      </c>
      <c r="C681" s="63" t="s">
        <v>476</v>
      </c>
      <c r="D681" s="77">
        <v>40.53</v>
      </c>
      <c r="E681" s="67" t="s">
        <v>162</v>
      </c>
      <c r="F681" s="24"/>
      <c r="XEV681" s="49"/>
      <c r="XEW681" s="49"/>
      <c r="XEX681" s="49"/>
    </row>
    <row r="682" ht="23" customHeight="1" spans="1:6 16376:16378">
      <c r="A682" s="63" t="s">
        <v>168</v>
      </c>
      <c r="B682" s="63" t="s">
        <v>169</v>
      </c>
      <c r="C682" s="63" t="s">
        <v>476</v>
      </c>
      <c r="D682" s="77">
        <v>55.52</v>
      </c>
      <c r="E682" s="67" t="s">
        <v>162</v>
      </c>
      <c r="F682" s="24"/>
      <c r="XEV682" s="49"/>
      <c r="XEW682" s="49"/>
      <c r="XEX682" s="49"/>
    </row>
    <row r="683" ht="23" customHeight="1" spans="1:6 16376:16378">
      <c r="A683" s="78" t="s">
        <v>171</v>
      </c>
      <c r="B683" s="78"/>
      <c r="C683" s="79"/>
      <c r="D683" s="80">
        <f>SUM(D684:D688)</f>
        <v>634.98</v>
      </c>
      <c r="E683" s="83"/>
      <c r="F683" s="24"/>
      <c r="XEV683" s="49"/>
      <c r="XEW683" s="49"/>
      <c r="XEX683" s="49"/>
    </row>
    <row r="684" ht="23" customHeight="1" spans="1:6 16376:16378">
      <c r="A684" s="78" t="s">
        <v>172</v>
      </c>
      <c r="B684" s="75" t="s">
        <v>477</v>
      </c>
      <c r="C684" s="63" t="s">
        <v>476</v>
      </c>
      <c r="D684" s="73">
        <v>5</v>
      </c>
      <c r="E684" s="83" t="s">
        <v>180</v>
      </c>
      <c r="XEV684" s="49"/>
      <c r="XEW684" s="49"/>
      <c r="XEX684" s="49"/>
    </row>
    <row r="685" ht="23" customHeight="1" spans="1:6 16376:16378">
      <c r="A685" s="78" t="s">
        <v>172</v>
      </c>
      <c r="B685" s="75" t="s">
        <v>478</v>
      </c>
      <c r="C685" s="63" t="s">
        <v>476</v>
      </c>
      <c r="D685" s="73">
        <v>160</v>
      </c>
      <c r="E685" s="83" t="s">
        <v>180</v>
      </c>
      <c r="XEV685" s="49"/>
      <c r="XEW685" s="49"/>
      <c r="XEX685" s="49"/>
    </row>
    <row r="686" ht="23" customHeight="1" spans="1:6 16376:16378">
      <c r="A686" s="78" t="s">
        <v>172</v>
      </c>
      <c r="B686" s="75" t="s">
        <v>479</v>
      </c>
      <c r="C686" s="63" t="s">
        <v>476</v>
      </c>
      <c r="D686" s="73">
        <v>130</v>
      </c>
      <c r="E686" s="83" t="s">
        <v>174</v>
      </c>
      <c r="XEV686" s="49"/>
      <c r="XEW686" s="49"/>
      <c r="XEX686" s="49"/>
    </row>
    <row r="687" ht="23" customHeight="1" spans="1:6 16376:16378">
      <c r="A687" s="78" t="s">
        <v>172</v>
      </c>
      <c r="B687" s="75" t="s">
        <v>480</v>
      </c>
      <c r="C687" s="63" t="s">
        <v>476</v>
      </c>
      <c r="D687" s="73">
        <v>30</v>
      </c>
      <c r="E687" s="83" t="s">
        <v>174</v>
      </c>
      <c r="XEV687" s="49"/>
      <c r="XEW687" s="49"/>
      <c r="XEX687" s="49"/>
    </row>
    <row r="688" ht="25" customHeight="1" spans="1:6 16376:16378">
      <c r="A688" s="78" t="s">
        <v>172</v>
      </c>
      <c r="B688" s="75" t="s">
        <v>481</v>
      </c>
      <c r="C688" s="63" t="s">
        <v>476</v>
      </c>
      <c r="D688" s="73">
        <v>309.98</v>
      </c>
      <c r="E688" s="83" t="s">
        <v>162</v>
      </c>
      <c r="XEV688" s="49"/>
      <c r="XEW688" s="49"/>
      <c r="XEX688" s="49"/>
    </row>
    <row r="689" ht="23" customHeight="1" spans="1:6 16376:16378">
      <c r="A689" s="61" t="s">
        <v>482</v>
      </c>
      <c r="B689" s="61"/>
      <c r="C689" s="61"/>
      <c r="D689" s="64">
        <f>D690+D695</f>
        <v>187.18</v>
      </c>
      <c r="E689" s="63"/>
      <c r="XEV689" s="49"/>
      <c r="XEW689" s="49"/>
      <c r="XEX689" s="49"/>
    </row>
    <row r="690" ht="23" customHeight="1" spans="1:6 16376:16378">
      <c r="A690" s="61" t="s">
        <v>158</v>
      </c>
      <c r="B690" s="61"/>
      <c r="C690" s="61"/>
      <c r="D690" s="64">
        <v>169.81</v>
      </c>
      <c r="E690" s="63"/>
      <c r="XEV690" s="49"/>
      <c r="XEW690" s="49"/>
      <c r="XEX690" s="49"/>
    </row>
    <row r="691" ht="23" customHeight="1" spans="1:6 16376:16378">
      <c r="A691" s="63" t="s">
        <v>159</v>
      </c>
      <c r="B691" s="63" t="s">
        <v>165</v>
      </c>
      <c r="C691" s="63" t="s">
        <v>483</v>
      </c>
      <c r="D691" s="77">
        <v>29</v>
      </c>
      <c r="E691" s="67" t="s">
        <v>162</v>
      </c>
      <c r="XEV691" s="49"/>
      <c r="XEW691" s="49"/>
      <c r="XEX691" s="49"/>
    </row>
    <row r="692" ht="23" customHeight="1" spans="1:6 16376:16378">
      <c r="A692" s="63" t="s">
        <v>159</v>
      </c>
      <c r="B692" s="63" t="s">
        <v>160</v>
      </c>
      <c r="C692" s="63" t="s">
        <v>483</v>
      </c>
      <c r="D692" s="77">
        <v>118.76</v>
      </c>
      <c r="E692" s="67" t="s">
        <v>162</v>
      </c>
      <c r="XEV692" s="49"/>
      <c r="XEW692" s="49"/>
      <c r="XEX692" s="49"/>
    </row>
    <row r="693" ht="23" customHeight="1" spans="1:6 16376:16378">
      <c r="A693" s="63" t="s">
        <v>159</v>
      </c>
      <c r="B693" s="63" t="s">
        <v>166</v>
      </c>
      <c r="C693" s="63" t="s">
        <v>483</v>
      </c>
      <c r="D693" s="77">
        <v>7.8</v>
      </c>
      <c r="E693" s="67" t="s">
        <v>162</v>
      </c>
      <c r="XEV693" s="49"/>
      <c r="XEW693" s="49"/>
      <c r="XEX693" s="49"/>
    </row>
    <row r="694" ht="23" customHeight="1" spans="1:6 16376:16378">
      <c r="A694" s="63" t="s">
        <v>159</v>
      </c>
      <c r="B694" s="63" t="s">
        <v>164</v>
      </c>
      <c r="C694" s="63" t="s">
        <v>483</v>
      </c>
      <c r="D694" s="77">
        <v>14.25</v>
      </c>
      <c r="E694" s="67" t="s">
        <v>162</v>
      </c>
      <c r="F694" s="24"/>
      <c r="XEV694" s="49"/>
      <c r="XEW694" s="49"/>
      <c r="XEX694" s="49"/>
    </row>
    <row r="695" ht="23" customHeight="1" spans="1:6 16376:16378">
      <c r="A695" s="61" t="s">
        <v>167</v>
      </c>
      <c r="B695" s="61"/>
      <c r="C695" s="61"/>
      <c r="D695" s="64">
        <v>17.37</v>
      </c>
      <c r="E695" s="63"/>
      <c r="F695" s="24"/>
      <c r="XEV695" s="49"/>
      <c r="XEW695" s="49"/>
      <c r="XEX695" s="49"/>
    </row>
    <row r="696" ht="23" customHeight="1" spans="1:6 16376:16378">
      <c r="A696" s="63" t="s">
        <v>168</v>
      </c>
      <c r="B696" s="63" t="s">
        <v>169</v>
      </c>
      <c r="C696" s="63" t="s">
        <v>483</v>
      </c>
      <c r="D696" s="77">
        <v>13.47</v>
      </c>
      <c r="E696" s="67" t="s">
        <v>162</v>
      </c>
      <c r="XEV696" s="49"/>
      <c r="XEW696" s="49"/>
      <c r="XEX696" s="49"/>
    </row>
    <row r="697" ht="23" customHeight="1" spans="1:6 16376:16378">
      <c r="A697" s="63" t="s">
        <v>168</v>
      </c>
      <c r="B697" s="63" t="s">
        <v>170</v>
      </c>
      <c r="C697" s="63" t="s">
        <v>483</v>
      </c>
      <c r="D697" s="77">
        <v>3.9</v>
      </c>
      <c r="E697" s="67" t="s">
        <v>162</v>
      </c>
      <c r="XEV697" s="49"/>
      <c r="XEW697" s="49"/>
      <c r="XEX697" s="49"/>
    </row>
    <row r="698" ht="23" customHeight="1" spans="1:6 16376:16378">
      <c r="A698" s="61" t="s">
        <v>484</v>
      </c>
      <c r="B698" s="61"/>
      <c r="C698" s="61"/>
      <c r="D698" s="64">
        <f>D699+D705</f>
        <v>441.93</v>
      </c>
      <c r="E698" s="63"/>
      <c r="XEV698" s="49"/>
      <c r="XEW698" s="49"/>
      <c r="XEX698" s="49"/>
    </row>
    <row r="699" ht="23" customHeight="1" spans="1:6 16376:16378">
      <c r="A699" s="61" t="s">
        <v>158</v>
      </c>
      <c r="B699" s="61"/>
      <c r="C699" s="61"/>
      <c r="D699" s="64">
        <v>395.39</v>
      </c>
      <c r="E699" s="63"/>
      <c r="XEV699" s="49"/>
      <c r="XEW699" s="49"/>
      <c r="XEX699" s="49"/>
    </row>
    <row r="700" ht="23" customHeight="1" spans="1:6 16376:16378">
      <c r="A700" s="63" t="s">
        <v>159</v>
      </c>
      <c r="B700" s="63" t="s">
        <v>165</v>
      </c>
      <c r="C700" s="63" t="s">
        <v>485</v>
      </c>
      <c r="D700" s="77">
        <v>65.25</v>
      </c>
      <c r="E700" s="67" t="s">
        <v>162</v>
      </c>
      <c r="XEV700" s="49"/>
      <c r="XEW700" s="49"/>
      <c r="XEX700" s="49"/>
    </row>
    <row r="701" ht="23" customHeight="1" spans="1:6 16376:16378">
      <c r="A701" s="63" t="s">
        <v>159</v>
      </c>
      <c r="B701" s="63" t="s">
        <v>163</v>
      </c>
      <c r="C701" s="63" t="s">
        <v>485</v>
      </c>
      <c r="D701" s="77">
        <v>7.49</v>
      </c>
      <c r="E701" s="67" t="s">
        <v>162</v>
      </c>
      <c r="XEV701" s="49"/>
      <c r="XEW701" s="49"/>
      <c r="XEX701" s="49"/>
    </row>
    <row r="702" ht="23" customHeight="1" spans="1:6 16376:16378">
      <c r="A702" s="63" t="s">
        <v>159</v>
      </c>
      <c r="B702" s="63" t="s">
        <v>164</v>
      </c>
      <c r="C702" s="63" t="s">
        <v>485</v>
      </c>
      <c r="D702" s="77">
        <v>32.38</v>
      </c>
      <c r="E702" s="67" t="s">
        <v>162</v>
      </c>
      <c r="XEV702" s="49"/>
      <c r="XEW702" s="49"/>
      <c r="XEX702" s="49"/>
    </row>
    <row r="703" ht="23" customHeight="1" spans="1:6 16376:16378">
      <c r="A703" s="63" t="s">
        <v>159</v>
      </c>
      <c r="B703" s="63" t="s">
        <v>166</v>
      </c>
      <c r="C703" s="63" t="s">
        <v>485</v>
      </c>
      <c r="D703" s="77">
        <v>20.4</v>
      </c>
      <c r="E703" s="67" t="s">
        <v>162</v>
      </c>
      <c r="XEV703" s="49"/>
      <c r="XEW703" s="49"/>
      <c r="XEX703" s="49"/>
    </row>
    <row r="704" ht="23" customHeight="1" spans="1:6 16376:16378">
      <c r="A704" s="63" t="s">
        <v>159</v>
      </c>
      <c r="B704" s="63" t="s">
        <v>160</v>
      </c>
      <c r="C704" s="63" t="s">
        <v>485</v>
      </c>
      <c r="D704" s="77">
        <v>269.87</v>
      </c>
      <c r="E704" s="67" t="s">
        <v>162</v>
      </c>
      <c r="XEV704" s="49"/>
      <c r="XEW704" s="49"/>
      <c r="XEX704" s="49"/>
    </row>
    <row r="705" ht="23" customHeight="1" spans="1:5 16376:16378">
      <c r="A705" s="61" t="s">
        <v>167</v>
      </c>
      <c r="B705" s="61"/>
      <c r="C705" s="61"/>
      <c r="D705" s="64">
        <v>46.54</v>
      </c>
      <c r="E705" s="63"/>
      <c r="XEV705" s="49"/>
      <c r="XEW705" s="49"/>
      <c r="XEX705" s="49"/>
    </row>
    <row r="706" ht="23" customHeight="1" spans="1:5 16376:16378">
      <c r="A706" s="63" t="s">
        <v>168</v>
      </c>
      <c r="B706" s="63" t="s">
        <v>169</v>
      </c>
      <c r="C706" s="63" t="s">
        <v>485</v>
      </c>
      <c r="D706" s="77">
        <v>33.64</v>
      </c>
      <c r="E706" s="67" t="s">
        <v>162</v>
      </c>
      <c r="XEV706" s="49"/>
      <c r="XEW706" s="49"/>
      <c r="XEX706" s="49"/>
    </row>
    <row r="707" ht="23" customHeight="1" spans="1:5 16376:16378">
      <c r="A707" s="63" t="s">
        <v>168</v>
      </c>
      <c r="B707" s="63" t="s">
        <v>170</v>
      </c>
      <c r="C707" s="63" t="s">
        <v>485</v>
      </c>
      <c r="D707" s="77">
        <v>12.9</v>
      </c>
      <c r="E707" s="67" t="s">
        <v>162</v>
      </c>
      <c r="XEV707" s="49"/>
      <c r="XEW707" s="49"/>
      <c r="XEX707" s="49"/>
    </row>
    <row r="708" ht="23" customHeight="1" spans="1:5 16376:16378">
      <c r="A708" s="61" t="s">
        <v>486</v>
      </c>
      <c r="B708" s="61"/>
      <c r="C708" s="61"/>
      <c r="D708" s="64">
        <f>D709+D715</f>
        <v>172.96</v>
      </c>
      <c r="E708" s="63"/>
      <c r="XEV708" s="49"/>
      <c r="XEW708" s="49"/>
      <c r="XEX708" s="49"/>
    </row>
    <row r="709" ht="23" customHeight="1" spans="1:5 16376:16378">
      <c r="A709" s="61" t="s">
        <v>158</v>
      </c>
      <c r="B709" s="61"/>
      <c r="C709" s="61"/>
      <c r="D709" s="64">
        <v>155.78</v>
      </c>
      <c r="E709" s="63"/>
      <c r="XEV709" s="49"/>
      <c r="XEW709" s="49"/>
      <c r="XEX709" s="49"/>
    </row>
    <row r="710" ht="23" customHeight="1" spans="1:5 16376:16378">
      <c r="A710" s="63" t="s">
        <v>159</v>
      </c>
      <c r="B710" s="63" t="s">
        <v>165</v>
      </c>
      <c r="C710" s="63" t="s">
        <v>487</v>
      </c>
      <c r="D710" s="77">
        <v>26.14</v>
      </c>
      <c r="E710" s="67" t="s">
        <v>162</v>
      </c>
      <c r="XEV710" s="49"/>
      <c r="XEW710" s="49"/>
      <c r="XEX710" s="49"/>
    </row>
    <row r="711" ht="23" customHeight="1" spans="1:5 16376:16378">
      <c r="A711" s="63" t="s">
        <v>159</v>
      </c>
      <c r="B711" s="63" t="s">
        <v>166</v>
      </c>
      <c r="C711" s="63" t="s">
        <v>487</v>
      </c>
      <c r="D711" s="77">
        <v>7.8</v>
      </c>
      <c r="E711" s="67" t="s">
        <v>162</v>
      </c>
      <c r="XEV711" s="49"/>
      <c r="XEW711" s="49"/>
      <c r="XEX711" s="49"/>
    </row>
    <row r="712" ht="23" customHeight="1" spans="1:5 16376:16378">
      <c r="A712" s="63" t="s">
        <v>159</v>
      </c>
      <c r="B712" s="63" t="s">
        <v>163</v>
      </c>
      <c r="C712" s="63" t="s">
        <v>487</v>
      </c>
      <c r="D712" s="77">
        <v>1.12</v>
      </c>
      <c r="E712" s="67" t="s">
        <v>162</v>
      </c>
      <c r="XEV712" s="49"/>
      <c r="XEW712" s="49"/>
      <c r="XEX712" s="49"/>
    </row>
    <row r="713" ht="23" customHeight="1" spans="1:5 16376:16378">
      <c r="A713" s="63" t="s">
        <v>159</v>
      </c>
      <c r="B713" s="63" t="s">
        <v>160</v>
      </c>
      <c r="C713" s="63" t="s">
        <v>487</v>
      </c>
      <c r="D713" s="77">
        <v>107.79</v>
      </c>
      <c r="E713" s="67" t="s">
        <v>162</v>
      </c>
      <c r="XEV713" s="49"/>
      <c r="XEW713" s="49"/>
      <c r="XEX713" s="49"/>
    </row>
    <row r="714" ht="23" customHeight="1" spans="1:5 16376:16378">
      <c r="A714" s="63" t="s">
        <v>159</v>
      </c>
      <c r="B714" s="63" t="s">
        <v>164</v>
      </c>
      <c r="C714" s="63" t="s">
        <v>487</v>
      </c>
      <c r="D714" s="77">
        <v>12.93</v>
      </c>
      <c r="E714" s="67" t="s">
        <v>162</v>
      </c>
      <c r="XEV714" s="49"/>
      <c r="XEW714" s="49"/>
      <c r="XEX714" s="49"/>
    </row>
    <row r="715" ht="23" customHeight="1" spans="1:5 16376:16378">
      <c r="A715" s="61" t="s">
        <v>167</v>
      </c>
      <c r="B715" s="61"/>
      <c r="C715" s="61"/>
      <c r="D715" s="64">
        <v>17.18</v>
      </c>
      <c r="E715" s="63"/>
      <c r="XEV715" s="49"/>
      <c r="XEW715" s="49"/>
      <c r="XEX715" s="49"/>
    </row>
    <row r="716" ht="23" customHeight="1" spans="1:5 16376:16378">
      <c r="A716" s="63" t="s">
        <v>168</v>
      </c>
      <c r="B716" s="63" t="s">
        <v>170</v>
      </c>
      <c r="C716" s="63" t="s">
        <v>487</v>
      </c>
      <c r="D716" s="77">
        <v>4.7</v>
      </c>
      <c r="E716" s="67" t="s">
        <v>162</v>
      </c>
      <c r="XEV716" s="49"/>
      <c r="XEW716" s="49"/>
      <c r="XEX716" s="49"/>
    </row>
    <row r="717" ht="23" customHeight="1" spans="1:5 16376:16378">
      <c r="A717" s="63" t="s">
        <v>168</v>
      </c>
      <c r="B717" s="63" t="s">
        <v>169</v>
      </c>
      <c r="C717" s="63" t="s">
        <v>487</v>
      </c>
      <c r="D717" s="77">
        <v>12.48</v>
      </c>
      <c r="E717" s="67" t="s">
        <v>162</v>
      </c>
      <c r="XEV717" s="49"/>
      <c r="XEW717" s="49"/>
      <c r="XEX717" s="49"/>
    </row>
    <row r="718" ht="23" customHeight="1" spans="1:5 16376:16378">
      <c r="A718" s="61" t="s">
        <v>488</v>
      </c>
      <c r="B718" s="61"/>
      <c r="C718" s="61"/>
      <c r="D718" s="64">
        <f>D719+D725+D728</f>
        <v>410.51</v>
      </c>
      <c r="E718" s="63"/>
      <c r="XEV718" s="49"/>
      <c r="XEW718" s="49"/>
      <c r="XEX718" s="49"/>
    </row>
    <row r="719" ht="23" customHeight="1" spans="1:5 16376:16378">
      <c r="A719" s="61" t="s">
        <v>158</v>
      </c>
      <c r="B719" s="61"/>
      <c r="C719" s="61"/>
      <c r="D719" s="64">
        <v>172.32</v>
      </c>
      <c r="E719" s="63"/>
      <c r="XEV719" s="49"/>
      <c r="XEW719" s="49"/>
      <c r="XEX719" s="49"/>
    </row>
    <row r="720" ht="23" customHeight="1" spans="1:5 16376:16378">
      <c r="A720" s="63" t="s">
        <v>159</v>
      </c>
      <c r="B720" s="63" t="s">
        <v>165</v>
      </c>
      <c r="C720" s="63" t="s">
        <v>489</v>
      </c>
      <c r="D720" s="77">
        <v>29.21</v>
      </c>
      <c r="E720" s="67" t="s">
        <v>162</v>
      </c>
      <c r="XEV720" s="49"/>
      <c r="XEW720" s="49"/>
      <c r="XEX720" s="49"/>
    </row>
    <row r="721" ht="23" customHeight="1" spans="1:5 16376:16378">
      <c r="A721" s="63" t="s">
        <v>159</v>
      </c>
      <c r="B721" s="63" t="s">
        <v>163</v>
      </c>
      <c r="C721" s="63" t="s">
        <v>489</v>
      </c>
      <c r="D721" s="77">
        <v>1.39</v>
      </c>
      <c r="E721" s="67" t="s">
        <v>162</v>
      </c>
      <c r="XEV721" s="49"/>
      <c r="XEW721" s="49"/>
      <c r="XEX721" s="49"/>
    </row>
    <row r="722" ht="23" customHeight="1" spans="1:5 16376:16378">
      <c r="A722" s="63" t="s">
        <v>159</v>
      </c>
      <c r="B722" s="63" t="s">
        <v>160</v>
      </c>
      <c r="C722" s="63" t="s">
        <v>489</v>
      </c>
      <c r="D722" s="77">
        <v>119.58</v>
      </c>
      <c r="E722" s="67" t="s">
        <v>162</v>
      </c>
      <c r="XEV722" s="49"/>
      <c r="XEW722" s="49"/>
      <c r="XEX722" s="49"/>
    </row>
    <row r="723" ht="23" customHeight="1" spans="1:5 16376:16378">
      <c r="A723" s="63" t="s">
        <v>159</v>
      </c>
      <c r="B723" s="63" t="s">
        <v>166</v>
      </c>
      <c r="C723" s="63" t="s">
        <v>489</v>
      </c>
      <c r="D723" s="77">
        <v>7.8</v>
      </c>
      <c r="E723" s="67" t="s">
        <v>162</v>
      </c>
      <c r="XEV723" s="49"/>
      <c r="XEW723" s="49"/>
      <c r="XEX723" s="49"/>
    </row>
    <row r="724" ht="23" customHeight="1" spans="1:5 16376:16378">
      <c r="A724" s="63" t="s">
        <v>159</v>
      </c>
      <c r="B724" s="63" t="s">
        <v>164</v>
      </c>
      <c r="C724" s="63" t="s">
        <v>489</v>
      </c>
      <c r="D724" s="77">
        <v>14.35</v>
      </c>
      <c r="E724" s="67" t="s">
        <v>162</v>
      </c>
      <c r="XEV724" s="49"/>
      <c r="XEW724" s="49"/>
      <c r="XEX724" s="49"/>
    </row>
    <row r="725" ht="23" customHeight="1" spans="1:5 16376:16378">
      <c r="A725" s="61" t="s">
        <v>167</v>
      </c>
      <c r="B725" s="61"/>
      <c r="C725" s="61"/>
      <c r="D725" s="64">
        <v>16.78</v>
      </c>
      <c r="E725" s="63"/>
      <c r="XEV725" s="49"/>
      <c r="XEW725" s="49"/>
      <c r="XEX725" s="49"/>
    </row>
    <row r="726" ht="23" customHeight="1" spans="1:5 16376:16378">
      <c r="A726" s="63" t="s">
        <v>168</v>
      </c>
      <c r="B726" s="63" t="s">
        <v>169</v>
      </c>
      <c r="C726" s="63" t="s">
        <v>489</v>
      </c>
      <c r="D726" s="77">
        <v>12.48</v>
      </c>
      <c r="E726" s="67" t="s">
        <v>162</v>
      </c>
      <c r="XEV726" s="49"/>
      <c r="XEW726" s="49"/>
      <c r="XEX726" s="49"/>
    </row>
    <row r="727" ht="23" customHeight="1" spans="1:5 16376:16378">
      <c r="A727" s="63" t="s">
        <v>168</v>
      </c>
      <c r="B727" s="63" t="s">
        <v>170</v>
      </c>
      <c r="C727" s="63" t="s">
        <v>489</v>
      </c>
      <c r="D727" s="77">
        <v>4.3</v>
      </c>
      <c r="E727" s="67" t="s">
        <v>162</v>
      </c>
      <c r="XEV727" s="49"/>
      <c r="XEW727" s="49"/>
      <c r="XEX727" s="49"/>
    </row>
    <row r="728" ht="23" customHeight="1" spans="1:5 16376:16378">
      <c r="A728" s="78" t="s">
        <v>171</v>
      </c>
      <c r="B728" s="78"/>
      <c r="C728" s="79"/>
      <c r="D728" s="80">
        <f>SUM(D729:D730)</f>
        <v>221.41</v>
      </c>
      <c r="E728" s="83"/>
      <c r="XEV728" s="49"/>
      <c r="XEW728" s="49"/>
      <c r="XEX728" s="49"/>
    </row>
    <row r="729" ht="23" customHeight="1" spans="1:5 16376:16378">
      <c r="A729" s="78" t="s">
        <v>172</v>
      </c>
      <c r="B729" s="75" t="s">
        <v>490</v>
      </c>
      <c r="C729" s="63" t="s">
        <v>489</v>
      </c>
      <c r="D729" s="73">
        <v>216.41</v>
      </c>
      <c r="E729" s="76" t="s">
        <v>162</v>
      </c>
      <c r="XEV729" s="49"/>
      <c r="XEW729" s="49"/>
      <c r="XEX729" s="49"/>
    </row>
    <row r="730" ht="23" customHeight="1" spans="1:5 16376:16378">
      <c r="A730" s="78" t="s">
        <v>172</v>
      </c>
      <c r="B730" s="75" t="s">
        <v>491</v>
      </c>
      <c r="C730" s="63" t="s">
        <v>489</v>
      </c>
      <c r="D730" s="73">
        <v>5</v>
      </c>
      <c r="E730" s="76" t="s">
        <v>180</v>
      </c>
      <c r="XEV730" s="49"/>
      <c r="XEW730" s="49"/>
      <c r="XEX730" s="49"/>
    </row>
    <row r="731" ht="23" customHeight="1" spans="1:5 16376:16378">
      <c r="A731" s="61" t="s">
        <v>492</v>
      </c>
      <c r="B731" s="61"/>
      <c r="C731" s="61"/>
      <c r="D731" s="64">
        <f>D732+D738+D741</f>
        <v>273.23</v>
      </c>
      <c r="E731" s="63"/>
      <c r="XEV731" s="49"/>
      <c r="XEW731" s="49"/>
      <c r="XEX731" s="49"/>
    </row>
    <row r="732" ht="23" customHeight="1" spans="1:5 16376:16378">
      <c r="A732" s="61" t="s">
        <v>158</v>
      </c>
      <c r="B732" s="61"/>
      <c r="C732" s="61"/>
      <c r="D732" s="93">
        <v>238.09</v>
      </c>
      <c r="E732" s="63"/>
      <c r="XEV732" s="49"/>
      <c r="XEW732" s="49"/>
      <c r="XEX732" s="49"/>
    </row>
    <row r="733" ht="23" customHeight="1" spans="1:5 16376:16378">
      <c r="A733" s="63" t="s">
        <v>159</v>
      </c>
      <c r="B733" s="63" t="s">
        <v>165</v>
      </c>
      <c r="C733" s="63" t="s">
        <v>493</v>
      </c>
      <c r="D733" s="77">
        <v>40.17</v>
      </c>
      <c r="E733" s="67" t="s">
        <v>162</v>
      </c>
      <c r="XEV733" s="49"/>
      <c r="XEW733" s="49"/>
      <c r="XEX733" s="49"/>
    </row>
    <row r="734" ht="23" customHeight="1" spans="1:5 16376:16378">
      <c r="A734" s="63" t="s">
        <v>159</v>
      </c>
      <c r="B734" s="63" t="s">
        <v>166</v>
      </c>
      <c r="C734" s="63" t="s">
        <v>493</v>
      </c>
      <c r="D734" s="77">
        <v>11.4</v>
      </c>
      <c r="E734" s="67" t="s">
        <v>162</v>
      </c>
      <c r="XEV734" s="49"/>
      <c r="XEW734" s="49"/>
      <c r="XEX734" s="49"/>
    </row>
    <row r="735" ht="23" customHeight="1" spans="1:5 16376:16378">
      <c r="A735" s="63" t="s">
        <v>159</v>
      </c>
      <c r="B735" s="63" t="s">
        <v>160</v>
      </c>
      <c r="C735" s="63" t="s">
        <v>493</v>
      </c>
      <c r="D735" s="77">
        <v>165.05</v>
      </c>
      <c r="E735" s="67" t="s">
        <v>162</v>
      </c>
      <c r="XEV735" s="49"/>
      <c r="XEW735" s="49"/>
      <c r="XEX735" s="49"/>
    </row>
    <row r="736" ht="23" customHeight="1" spans="1:5 16376:16378">
      <c r="A736" s="63" t="s">
        <v>159</v>
      </c>
      <c r="B736" s="63" t="s">
        <v>163</v>
      </c>
      <c r="C736" s="63" t="s">
        <v>493</v>
      </c>
      <c r="D736" s="77">
        <v>1.67</v>
      </c>
      <c r="E736" s="67" t="s">
        <v>162</v>
      </c>
      <c r="XEV736" s="49"/>
      <c r="XEW736" s="49"/>
      <c r="XEX736" s="49"/>
    </row>
    <row r="737" ht="23" customHeight="1" spans="1:5 16376:16378">
      <c r="A737" s="63" t="s">
        <v>159</v>
      </c>
      <c r="B737" s="63" t="s">
        <v>164</v>
      </c>
      <c r="C737" s="63" t="s">
        <v>493</v>
      </c>
      <c r="D737" s="77">
        <v>19.8</v>
      </c>
      <c r="E737" s="67" t="s">
        <v>162</v>
      </c>
      <c r="XEV737" s="49"/>
      <c r="XEW737" s="49"/>
      <c r="XEX737" s="49"/>
    </row>
    <row r="738" ht="23" customHeight="1" spans="1:5 16376:16378">
      <c r="A738" s="61" t="s">
        <v>167</v>
      </c>
      <c r="B738" s="61"/>
      <c r="C738" s="61"/>
      <c r="D738" s="64">
        <v>25.14</v>
      </c>
      <c r="E738" s="63"/>
      <c r="XEV738" s="49"/>
      <c r="XEW738" s="49"/>
      <c r="XEX738" s="49"/>
    </row>
    <row r="739" ht="23" customHeight="1" spans="1:5 16376:16378">
      <c r="A739" s="63" t="s">
        <v>168</v>
      </c>
      <c r="B739" s="63" t="s">
        <v>170</v>
      </c>
      <c r="C739" s="63" t="s">
        <v>493</v>
      </c>
      <c r="D739" s="77">
        <v>6.9</v>
      </c>
      <c r="E739" s="67" t="s">
        <v>162</v>
      </c>
      <c r="XEV739" s="49"/>
      <c r="XEW739" s="49"/>
      <c r="XEX739" s="49"/>
    </row>
    <row r="740" ht="23" customHeight="1" spans="1:5 16376:16378">
      <c r="A740" s="63" t="s">
        <v>168</v>
      </c>
      <c r="B740" s="63" t="s">
        <v>169</v>
      </c>
      <c r="C740" s="63" t="s">
        <v>493</v>
      </c>
      <c r="D740" s="77">
        <v>18.24</v>
      </c>
      <c r="E740" s="67" t="s">
        <v>162</v>
      </c>
      <c r="XEV740" s="49"/>
      <c r="XEW740" s="49"/>
      <c r="XEX740" s="49"/>
    </row>
    <row r="741" ht="23" customHeight="1" spans="1:5 16376:16378">
      <c r="A741" s="78" t="s">
        <v>171</v>
      </c>
      <c r="B741" s="78"/>
      <c r="C741" s="79"/>
      <c r="D741" s="80">
        <f>SUM(D742)</f>
        <v>10</v>
      </c>
      <c r="E741" s="83"/>
      <c r="XEV741" s="49"/>
      <c r="XEW741" s="49"/>
      <c r="XEX741" s="49"/>
    </row>
    <row r="742" ht="23" customHeight="1" spans="1:5 16376:16378">
      <c r="A742" s="78" t="s">
        <v>172</v>
      </c>
      <c r="B742" s="75" t="s">
        <v>494</v>
      </c>
      <c r="C742" s="63" t="s">
        <v>493</v>
      </c>
      <c r="D742" s="73">
        <v>10</v>
      </c>
      <c r="E742" s="76" t="s">
        <v>180</v>
      </c>
      <c r="XEV742" s="49"/>
      <c r="XEW742" s="49"/>
      <c r="XEX742" s="49"/>
    </row>
    <row r="743" ht="23" customHeight="1" spans="1:5 16376:16378">
      <c r="A743" s="61" t="s">
        <v>495</v>
      </c>
      <c r="B743" s="61"/>
      <c r="C743" s="61"/>
      <c r="D743" s="64">
        <f>D744+D750+D753</f>
        <v>866.26</v>
      </c>
      <c r="E743" s="63"/>
      <c r="XEV743" s="49"/>
      <c r="XEW743" s="49"/>
      <c r="XEX743" s="49"/>
    </row>
    <row r="744" ht="23" customHeight="1" spans="1:5 16376:16378">
      <c r="A744" s="61" t="s">
        <v>158</v>
      </c>
      <c r="B744" s="61"/>
      <c r="C744" s="61"/>
      <c r="D744" s="64">
        <v>414.31</v>
      </c>
      <c r="E744" s="63"/>
      <c r="XEV744" s="49"/>
      <c r="XEW744" s="49"/>
      <c r="XEX744" s="49"/>
    </row>
    <row r="745" ht="23" customHeight="1" spans="1:5 16376:16378">
      <c r="A745" s="63" t="s">
        <v>159</v>
      </c>
      <c r="B745" s="63" t="s">
        <v>165</v>
      </c>
      <c r="C745" s="63" t="s">
        <v>496</v>
      </c>
      <c r="D745" s="77">
        <v>63.72</v>
      </c>
      <c r="E745" s="67" t="s">
        <v>162</v>
      </c>
      <c r="XEV745" s="49"/>
      <c r="XEW745" s="49"/>
      <c r="XEX745" s="49"/>
    </row>
    <row r="746" ht="23" customHeight="1" spans="1:5 16376:16378">
      <c r="A746" s="63" t="s">
        <v>159</v>
      </c>
      <c r="B746" s="63" t="s">
        <v>164</v>
      </c>
      <c r="C746" s="63" t="s">
        <v>496</v>
      </c>
      <c r="D746" s="77">
        <v>32.3</v>
      </c>
      <c r="E746" s="67" t="s">
        <v>162</v>
      </c>
      <c r="XEV746" s="49"/>
      <c r="XEW746" s="49"/>
      <c r="XEX746" s="49"/>
    </row>
    <row r="747" ht="23" customHeight="1" spans="1:5 16376:16378">
      <c r="A747" s="63" t="s">
        <v>159</v>
      </c>
      <c r="B747" s="63" t="s">
        <v>163</v>
      </c>
      <c r="C747" s="63" t="s">
        <v>496</v>
      </c>
      <c r="D747" s="77">
        <v>32.89</v>
      </c>
      <c r="E747" s="67" t="s">
        <v>162</v>
      </c>
      <c r="XEV747" s="49"/>
      <c r="XEW747" s="49"/>
      <c r="XEX747" s="49"/>
    </row>
    <row r="748" ht="23" customHeight="1" spans="1:5 16376:16378">
      <c r="A748" s="63" t="s">
        <v>159</v>
      </c>
      <c r="B748" s="63" t="s">
        <v>160</v>
      </c>
      <c r="C748" s="63" t="s">
        <v>496</v>
      </c>
      <c r="D748" s="77">
        <v>269.2</v>
      </c>
      <c r="E748" s="67" t="s">
        <v>162</v>
      </c>
      <c r="XEV748" s="49"/>
      <c r="XEW748" s="49"/>
      <c r="XEX748" s="49"/>
    </row>
    <row r="749" ht="23" customHeight="1" spans="1:5 16376:16378">
      <c r="A749" s="63" t="s">
        <v>159</v>
      </c>
      <c r="B749" s="63" t="s">
        <v>166</v>
      </c>
      <c r="C749" s="63" t="s">
        <v>496</v>
      </c>
      <c r="D749" s="77">
        <v>16.2</v>
      </c>
      <c r="E749" s="67" t="s">
        <v>162</v>
      </c>
      <c r="XEV749" s="49"/>
      <c r="XEW749" s="49"/>
      <c r="XEX749" s="49"/>
    </row>
    <row r="750" ht="23" customHeight="1" spans="1:5 16376:16378">
      <c r="A750" s="61" t="s">
        <v>167</v>
      </c>
      <c r="B750" s="61"/>
      <c r="C750" s="61"/>
      <c r="D750" s="64">
        <v>78.9</v>
      </c>
      <c r="E750" s="63"/>
      <c r="XEV750" s="49"/>
      <c r="XEW750" s="49"/>
      <c r="XEX750" s="49"/>
    </row>
    <row r="751" ht="23" customHeight="1" spans="1:5 16376:16378">
      <c r="A751" s="63" t="s">
        <v>168</v>
      </c>
      <c r="B751" s="63" t="s">
        <v>170</v>
      </c>
      <c r="C751" s="63" t="s">
        <v>496</v>
      </c>
      <c r="D751" s="77">
        <v>46.74</v>
      </c>
      <c r="E751" s="67" t="s">
        <v>162</v>
      </c>
      <c r="XEV751" s="49"/>
      <c r="XEW751" s="49"/>
      <c r="XEX751" s="49"/>
    </row>
    <row r="752" ht="23" customHeight="1" spans="1:5 16376:16378">
      <c r="A752" s="63" t="s">
        <v>168</v>
      </c>
      <c r="B752" s="63" t="s">
        <v>169</v>
      </c>
      <c r="C752" s="63" t="s">
        <v>496</v>
      </c>
      <c r="D752" s="77">
        <v>32.16</v>
      </c>
      <c r="E752" s="67" t="s">
        <v>162</v>
      </c>
      <c r="XEV752" s="49"/>
      <c r="XEW752" s="49"/>
      <c r="XEX752" s="49"/>
    </row>
    <row r="753" ht="23" customHeight="1" spans="1:5 16376:16378">
      <c r="A753" s="78" t="s">
        <v>171</v>
      </c>
      <c r="B753" s="78"/>
      <c r="C753" s="79"/>
      <c r="D753" s="80">
        <f>SUM(D754:D756)</f>
        <v>373.05</v>
      </c>
      <c r="E753" s="83"/>
      <c r="XEV753" s="49"/>
      <c r="XEW753" s="49"/>
      <c r="XEX753" s="49"/>
    </row>
    <row r="754" ht="23" customHeight="1" spans="1:5 16376:16378">
      <c r="A754" s="78" t="s">
        <v>172</v>
      </c>
      <c r="B754" s="75" t="s">
        <v>497</v>
      </c>
      <c r="C754" s="63" t="s">
        <v>498</v>
      </c>
      <c r="D754" s="73">
        <v>3</v>
      </c>
      <c r="E754" s="76" t="s">
        <v>180</v>
      </c>
      <c r="XEV754" s="49"/>
      <c r="XEW754" s="49"/>
      <c r="XEX754" s="49"/>
    </row>
    <row r="755" ht="23" customHeight="1" spans="1:5 16376:16378">
      <c r="A755" s="78" t="s">
        <v>172</v>
      </c>
      <c r="B755" s="75" t="s">
        <v>499</v>
      </c>
      <c r="C755" s="63" t="s">
        <v>498</v>
      </c>
      <c r="D755" s="73">
        <v>200</v>
      </c>
      <c r="E755" s="76" t="s">
        <v>174</v>
      </c>
      <c r="XEV755" s="49"/>
      <c r="XEW755" s="49"/>
      <c r="XEX755" s="49"/>
    </row>
    <row r="756" ht="23" customHeight="1" spans="1:5 16376:16378">
      <c r="A756" s="78" t="s">
        <v>172</v>
      </c>
      <c r="B756" s="75" t="s">
        <v>500</v>
      </c>
      <c r="C756" s="63" t="s">
        <v>498</v>
      </c>
      <c r="D756" s="73">
        <v>170.05</v>
      </c>
      <c r="E756" s="76" t="s">
        <v>162</v>
      </c>
      <c r="XEV756" s="49"/>
      <c r="XEW756" s="49"/>
      <c r="XEX756" s="49"/>
    </row>
    <row r="757" ht="23" customHeight="1" spans="1:5 16376:16378">
      <c r="A757" s="61" t="s">
        <v>501</v>
      </c>
      <c r="B757" s="61"/>
      <c r="C757" s="61"/>
      <c r="D757" s="64">
        <f>D758+D764</f>
        <v>674.04</v>
      </c>
      <c r="E757" s="63"/>
      <c r="XEV757" s="49"/>
      <c r="XEW757" s="49"/>
      <c r="XEX757" s="49"/>
    </row>
    <row r="758" ht="23" customHeight="1" spans="1:5 16376:16378">
      <c r="A758" s="61" t="s">
        <v>158</v>
      </c>
      <c r="B758" s="61"/>
      <c r="C758" s="61"/>
      <c r="D758" s="64">
        <v>611.74</v>
      </c>
      <c r="E758" s="63"/>
      <c r="XEV758" s="49"/>
      <c r="XEW758" s="49"/>
      <c r="XEX758" s="49"/>
    </row>
    <row r="759" ht="23" customHeight="1" spans="1:5 16376:16378">
      <c r="A759" s="63" t="s">
        <v>159</v>
      </c>
      <c r="B759" s="63" t="s">
        <v>165</v>
      </c>
      <c r="C759" s="63" t="s">
        <v>502</v>
      </c>
      <c r="D759" s="77">
        <v>102.62</v>
      </c>
      <c r="E759" s="67" t="s">
        <v>162</v>
      </c>
      <c r="XEV759" s="49"/>
      <c r="XEW759" s="49"/>
      <c r="XEX759" s="49"/>
    </row>
    <row r="760" ht="23" customHeight="1" spans="1:5 16376:16378">
      <c r="A760" s="63" t="s">
        <v>159</v>
      </c>
      <c r="B760" s="63" t="s">
        <v>164</v>
      </c>
      <c r="C760" s="63" t="s">
        <v>502</v>
      </c>
      <c r="D760" s="77">
        <v>50.36</v>
      </c>
      <c r="E760" s="67" t="s">
        <v>162</v>
      </c>
      <c r="XEV760" s="49"/>
      <c r="XEW760" s="49"/>
      <c r="XEX760" s="49"/>
    </row>
    <row r="761" ht="23" customHeight="1" spans="1:5 16376:16378">
      <c r="A761" s="63" t="s">
        <v>159</v>
      </c>
      <c r="B761" s="63" t="s">
        <v>163</v>
      </c>
      <c r="C761" s="63" t="s">
        <v>502</v>
      </c>
      <c r="D761" s="77">
        <v>11.95</v>
      </c>
      <c r="E761" s="67" t="s">
        <v>162</v>
      </c>
      <c r="XEV761" s="49"/>
      <c r="XEW761" s="49"/>
      <c r="XEX761" s="49"/>
    </row>
    <row r="762" ht="23" customHeight="1" spans="1:5 16376:16378">
      <c r="A762" s="63" t="s">
        <v>159</v>
      </c>
      <c r="B762" s="63" t="s">
        <v>160</v>
      </c>
      <c r="C762" s="63" t="s">
        <v>502</v>
      </c>
      <c r="D762" s="77">
        <v>419.81</v>
      </c>
      <c r="E762" s="67" t="s">
        <v>162</v>
      </c>
      <c r="XEV762" s="49"/>
      <c r="XEW762" s="49"/>
      <c r="XEX762" s="49"/>
    </row>
    <row r="763" ht="23" customHeight="1" spans="1:5 16376:16378">
      <c r="A763" s="63" t="s">
        <v>159</v>
      </c>
      <c r="B763" s="63" t="s">
        <v>166</v>
      </c>
      <c r="C763" s="63" t="s">
        <v>502</v>
      </c>
      <c r="D763" s="77">
        <v>27</v>
      </c>
      <c r="E763" s="67" t="s">
        <v>162</v>
      </c>
      <c r="XEV763" s="49"/>
      <c r="XEW763" s="49"/>
      <c r="XEX763" s="49"/>
    </row>
    <row r="764" ht="23" customHeight="1" spans="1:5 16376:16378">
      <c r="A764" s="61" t="s">
        <v>167</v>
      </c>
      <c r="B764" s="61"/>
      <c r="C764" s="61"/>
      <c r="D764" s="64">
        <v>62.3</v>
      </c>
      <c r="E764" s="63"/>
      <c r="XEV764" s="49"/>
      <c r="XEW764" s="49"/>
      <c r="XEX764" s="49"/>
    </row>
    <row r="765" ht="23" customHeight="1" spans="1:5 16376:16378">
      <c r="A765" s="63" t="s">
        <v>168</v>
      </c>
      <c r="B765" s="63" t="s">
        <v>169</v>
      </c>
      <c r="C765" s="63" t="s">
        <v>502</v>
      </c>
      <c r="D765" s="77">
        <v>43.2</v>
      </c>
      <c r="E765" s="67" t="s">
        <v>162</v>
      </c>
      <c r="XEV765" s="49"/>
      <c r="XEW765" s="49"/>
      <c r="XEX765" s="49"/>
    </row>
    <row r="766" ht="23" customHeight="1" spans="1:5 16376:16378">
      <c r="A766" s="63" t="s">
        <v>168</v>
      </c>
      <c r="B766" s="63" t="s">
        <v>170</v>
      </c>
      <c r="C766" s="63" t="s">
        <v>502</v>
      </c>
      <c r="D766" s="77">
        <v>19.1</v>
      </c>
      <c r="E766" s="67" t="s">
        <v>162</v>
      </c>
      <c r="XEV766" s="49"/>
      <c r="XEW766" s="49"/>
      <c r="XEX766" s="49"/>
    </row>
    <row r="767" ht="23" customHeight="1" spans="1:5 16376:16378">
      <c r="A767" s="61" t="s">
        <v>503</v>
      </c>
      <c r="B767" s="61"/>
      <c r="C767" s="61"/>
      <c r="D767" s="64">
        <f>D768+D774</f>
        <v>95.67</v>
      </c>
      <c r="E767" s="63"/>
      <c r="XEV767" s="49"/>
      <c r="XEW767" s="49"/>
      <c r="XEX767" s="49"/>
    </row>
    <row r="768" ht="23" customHeight="1" spans="1:5 16376:16378">
      <c r="A768" s="61" t="s">
        <v>158</v>
      </c>
      <c r="B768" s="61"/>
      <c r="C768" s="61"/>
      <c r="D768" s="64">
        <v>86.05</v>
      </c>
      <c r="E768" s="63"/>
      <c r="XEV768" s="49"/>
      <c r="XEW768" s="49"/>
      <c r="XEX768" s="49"/>
    </row>
    <row r="769" ht="23" customHeight="1" spans="1:5 16376:16378">
      <c r="A769" s="63" t="s">
        <v>159</v>
      </c>
      <c r="B769" s="63" t="s">
        <v>165</v>
      </c>
      <c r="C769" s="63" t="s">
        <v>504</v>
      </c>
      <c r="D769" s="77">
        <v>14.39</v>
      </c>
      <c r="E769" s="67" t="s">
        <v>162</v>
      </c>
      <c r="XEV769" s="49"/>
      <c r="XEW769" s="49"/>
      <c r="XEX769" s="49"/>
    </row>
    <row r="770" ht="23" customHeight="1" spans="1:5 16376:16378">
      <c r="A770" s="63" t="s">
        <v>159</v>
      </c>
      <c r="B770" s="63" t="s">
        <v>166</v>
      </c>
      <c r="C770" s="63" t="s">
        <v>504</v>
      </c>
      <c r="D770" s="77">
        <v>4.2</v>
      </c>
      <c r="E770" s="67" t="s">
        <v>162</v>
      </c>
      <c r="XEV770" s="49"/>
      <c r="XEW770" s="49"/>
      <c r="XEX770" s="49"/>
    </row>
    <row r="771" ht="23" customHeight="1" spans="1:5 16376:16378">
      <c r="A771" s="63" t="s">
        <v>159</v>
      </c>
      <c r="B771" s="63" t="s">
        <v>163</v>
      </c>
      <c r="C771" s="63" t="s">
        <v>504</v>
      </c>
      <c r="D771" s="77">
        <v>1.12</v>
      </c>
      <c r="E771" s="67" t="s">
        <v>162</v>
      </c>
      <c r="XEV771" s="49"/>
      <c r="XEW771" s="49"/>
      <c r="XEX771" s="49"/>
    </row>
    <row r="772" ht="23" customHeight="1" spans="1:5 16376:16378">
      <c r="A772" s="63" t="s">
        <v>159</v>
      </c>
      <c r="B772" s="63" t="s">
        <v>160</v>
      </c>
      <c r="C772" s="63" t="s">
        <v>504</v>
      </c>
      <c r="D772" s="77">
        <v>59.24</v>
      </c>
      <c r="E772" s="67" t="s">
        <v>162</v>
      </c>
      <c r="XEV772" s="49"/>
      <c r="XEW772" s="49"/>
      <c r="XEX772" s="49"/>
    </row>
    <row r="773" ht="23" customHeight="1" spans="1:5 16376:16378">
      <c r="A773" s="63" t="s">
        <v>159</v>
      </c>
      <c r="B773" s="63" t="s">
        <v>164</v>
      </c>
      <c r="C773" s="63" t="s">
        <v>504</v>
      </c>
      <c r="D773" s="77">
        <v>7.1</v>
      </c>
      <c r="E773" s="67" t="s">
        <v>162</v>
      </c>
      <c r="XEV773" s="49"/>
      <c r="XEW773" s="49"/>
      <c r="XEX773" s="49"/>
    </row>
    <row r="774" ht="23" customHeight="1" spans="1:5 16376:16378">
      <c r="A774" s="61" t="s">
        <v>167</v>
      </c>
      <c r="B774" s="61"/>
      <c r="C774" s="61"/>
      <c r="D774" s="64">
        <v>9.62</v>
      </c>
      <c r="E774" s="63"/>
      <c r="XEV774" s="49"/>
      <c r="XEW774" s="49"/>
      <c r="XEX774" s="49"/>
    </row>
    <row r="775" ht="23" customHeight="1" spans="1:5 16376:16378">
      <c r="A775" s="63" t="s">
        <v>168</v>
      </c>
      <c r="B775" s="63" t="s">
        <v>170</v>
      </c>
      <c r="C775" s="63" t="s">
        <v>504</v>
      </c>
      <c r="D775" s="77">
        <v>2.9</v>
      </c>
      <c r="E775" s="67" t="s">
        <v>162</v>
      </c>
      <c r="XEV775" s="49"/>
      <c r="XEW775" s="49"/>
      <c r="XEX775" s="49"/>
    </row>
    <row r="776" ht="23" customHeight="1" spans="1:5 16376:16378">
      <c r="A776" s="63" t="s">
        <v>168</v>
      </c>
      <c r="B776" s="63" t="s">
        <v>169</v>
      </c>
      <c r="C776" s="63" t="s">
        <v>504</v>
      </c>
      <c r="D776" s="77">
        <v>6.72</v>
      </c>
      <c r="E776" s="67" t="s">
        <v>162</v>
      </c>
      <c r="XEV776" s="49"/>
      <c r="XEW776" s="49"/>
      <c r="XEX776" s="49"/>
    </row>
    <row r="777" ht="23" customHeight="1" spans="1:5 16376:16378">
      <c r="A777" s="61" t="s">
        <v>505</v>
      </c>
      <c r="B777" s="61"/>
      <c r="C777" s="61"/>
      <c r="D777" s="64">
        <f>D778+D784+D787</f>
        <v>438.3</v>
      </c>
      <c r="E777" s="63"/>
      <c r="XEV777" s="49"/>
      <c r="XEW777" s="49"/>
      <c r="XEX777" s="49"/>
    </row>
    <row r="778" ht="23" customHeight="1" spans="1:5 16376:16378">
      <c r="A778" s="61" t="s">
        <v>158</v>
      </c>
      <c r="B778" s="61"/>
      <c r="C778" s="61"/>
      <c r="D778" s="64">
        <v>204.97</v>
      </c>
      <c r="E778" s="63"/>
      <c r="XEV778" s="49"/>
      <c r="XEW778" s="49"/>
      <c r="XEX778" s="49"/>
    </row>
    <row r="779" ht="23" customHeight="1" spans="1:5 16376:16378">
      <c r="A779" s="63" t="s">
        <v>159</v>
      </c>
      <c r="B779" s="63" t="s">
        <v>165</v>
      </c>
      <c r="C779" s="63" t="s">
        <v>506</v>
      </c>
      <c r="D779" s="77">
        <v>33.12</v>
      </c>
      <c r="E779" s="67" t="s">
        <v>162</v>
      </c>
      <c r="XEV779" s="49"/>
      <c r="XEW779" s="49"/>
      <c r="XEX779" s="49"/>
    </row>
    <row r="780" ht="23" customHeight="1" spans="1:5 16376:16378">
      <c r="A780" s="63" t="s">
        <v>159</v>
      </c>
      <c r="B780" s="63" t="s">
        <v>163</v>
      </c>
      <c r="C780" s="63" t="s">
        <v>506</v>
      </c>
      <c r="D780" s="77">
        <v>10.84</v>
      </c>
      <c r="E780" s="67" t="s">
        <v>162</v>
      </c>
      <c r="XEV780" s="49"/>
      <c r="XEW780" s="49"/>
      <c r="XEX780" s="49"/>
    </row>
    <row r="781" ht="23" customHeight="1" spans="1:5 16376:16378">
      <c r="A781" s="63" t="s">
        <v>159</v>
      </c>
      <c r="B781" s="63" t="s">
        <v>160</v>
      </c>
      <c r="C781" s="63" t="s">
        <v>506</v>
      </c>
      <c r="D781" s="77">
        <v>135.73</v>
      </c>
      <c r="E781" s="67" t="s">
        <v>162</v>
      </c>
      <c r="XEV781" s="49"/>
      <c r="XEW781" s="49"/>
      <c r="XEX781" s="49"/>
    </row>
    <row r="782" ht="23" customHeight="1" spans="1:5 16376:16378">
      <c r="A782" s="63" t="s">
        <v>159</v>
      </c>
      <c r="B782" s="63" t="s">
        <v>164</v>
      </c>
      <c r="C782" s="63" t="s">
        <v>506</v>
      </c>
      <c r="D782" s="77">
        <v>16.28</v>
      </c>
      <c r="E782" s="67" t="s">
        <v>162</v>
      </c>
      <c r="XEV782" s="49"/>
      <c r="XEW782" s="49"/>
      <c r="XEX782" s="49"/>
    </row>
    <row r="783" ht="23" customHeight="1" spans="1:5 16376:16378">
      <c r="A783" s="63" t="s">
        <v>159</v>
      </c>
      <c r="B783" s="63" t="s">
        <v>166</v>
      </c>
      <c r="C783" s="63" t="s">
        <v>506</v>
      </c>
      <c r="D783" s="77">
        <v>9</v>
      </c>
      <c r="E783" s="67" t="s">
        <v>162</v>
      </c>
      <c r="XEV783" s="49"/>
      <c r="XEW783" s="49"/>
      <c r="XEX783" s="49"/>
    </row>
    <row r="784" ht="23" customHeight="1" spans="1:5 16376:16378">
      <c r="A784" s="61" t="s">
        <v>167</v>
      </c>
      <c r="B784" s="61"/>
      <c r="C784" s="61"/>
      <c r="D784" s="64">
        <v>25.6</v>
      </c>
      <c r="E784" s="63"/>
      <c r="XEV784" s="49"/>
      <c r="XEW784" s="49"/>
      <c r="XEX784" s="49"/>
    </row>
    <row r="785" ht="23" customHeight="1" spans="1:5 16376:16378">
      <c r="A785" s="63" t="s">
        <v>168</v>
      </c>
      <c r="B785" s="63" t="s">
        <v>170</v>
      </c>
      <c r="C785" s="63" t="s">
        <v>506</v>
      </c>
      <c r="D785" s="77">
        <v>11.2</v>
      </c>
      <c r="E785" s="67" t="s">
        <v>162</v>
      </c>
      <c r="XEV785" s="49"/>
      <c r="XEW785" s="49"/>
      <c r="XEX785" s="49"/>
    </row>
    <row r="786" ht="23" customHeight="1" spans="1:5 16376:16378">
      <c r="A786" s="63" t="s">
        <v>168</v>
      </c>
      <c r="B786" s="63" t="s">
        <v>169</v>
      </c>
      <c r="C786" s="63" t="s">
        <v>506</v>
      </c>
      <c r="D786" s="77">
        <v>14.4</v>
      </c>
      <c r="E786" s="67" t="s">
        <v>162</v>
      </c>
      <c r="XEV786" s="49"/>
      <c r="XEW786" s="49"/>
      <c r="XEX786" s="49"/>
    </row>
    <row r="787" ht="23" customHeight="1" spans="1:5 16376:16378">
      <c r="A787" s="78" t="s">
        <v>171</v>
      </c>
      <c r="B787" s="78"/>
      <c r="C787" s="79"/>
      <c r="D787" s="80">
        <f>SUM(D788:D790)</f>
        <v>207.73</v>
      </c>
      <c r="E787" s="83"/>
      <c r="XEV787" s="49"/>
      <c r="XEW787" s="49"/>
      <c r="XEX787" s="49"/>
    </row>
    <row r="788" ht="23" customHeight="1" spans="1:5 16376:16378">
      <c r="A788" s="78" t="s">
        <v>172</v>
      </c>
      <c r="B788" s="75" t="s">
        <v>507</v>
      </c>
      <c r="C788" s="63" t="s">
        <v>506</v>
      </c>
      <c r="D788" s="73">
        <v>185.73</v>
      </c>
      <c r="E788" s="76" t="s">
        <v>162</v>
      </c>
      <c r="XEV788" s="49"/>
      <c r="XEW788" s="49"/>
      <c r="XEX788" s="49"/>
    </row>
    <row r="789" ht="23" customHeight="1" spans="1:5 16376:16378">
      <c r="A789" s="92" t="s">
        <v>172</v>
      </c>
      <c r="B789" s="94" t="s">
        <v>508</v>
      </c>
      <c r="C789" s="81" t="s">
        <v>506</v>
      </c>
      <c r="D789" s="95">
        <v>2</v>
      </c>
      <c r="E789" s="76" t="s">
        <v>180</v>
      </c>
      <c r="XEV789" s="49"/>
      <c r="XEW789" s="49"/>
      <c r="XEX789" s="49"/>
    </row>
    <row r="790" ht="23" customHeight="1" spans="1:5 16376:16378">
      <c r="A790" s="92" t="s">
        <v>172</v>
      </c>
      <c r="B790" s="75" t="s">
        <v>509</v>
      </c>
      <c r="C790" s="90" t="s">
        <v>506</v>
      </c>
      <c r="D790" s="84">
        <v>20</v>
      </c>
      <c r="E790" s="76" t="s">
        <v>180</v>
      </c>
      <c r="XEV790" s="49"/>
      <c r="XEW790" s="49"/>
      <c r="XEX790" s="49"/>
    </row>
    <row r="791" ht="23" customHeight="1" spans="1:5 16376:16378">
      <c r="A791" s="61" t="s">
        <v>510</v>
      </c>
      <c r="B791" s="61"/>
      <c r="C791" s="61"/>
      <c r="D791" s="64">
        <f>D792+D797+D800</f>
        <v>85.52</v>
      </c>
      <c r="E791" s="63"/>
      <c r="XEV791" s="49"/>
      <c r="XEW791" s="49"/>
      <c r="XEX791" s="49"/>
    </row>
    <row r="792" ht="23" customHeight="1" spans="1:5 16376:16378">
      <c r="A792" s="61" t="s">
        <v>158</v>
      </c>
      <c r="B792" s="61"/>
      <c r="C792" s="61"/>
      <c r="D792" s="64">
        <v>73.96</v>
      </c>
      <c r="E792" s="63"/>
      <c r="XEV792" s="49"/>
      <c r="XEW792" s="49"/>
      <c r="XEX792" s="49"/>
    </row>
    <row r="793" ht="23" customHeight="1" spans="1:5 16376:16378">
      <c r="A793" s="63" t="s">
        <v>159</v>
      </c>
      <c r="B793" s="63" t="s">
        <v>165</v>
      </c>
      <c r="C793" s="63" t="s">
        <v>511</v>
      </c>
      <c r="D793" s="77">
        <v>12.56</v>
      </c>
      <c r="E793" s="67" t="s">
        <v>162</v>
      </c>
      <c r="XEV793" s="49"/>
      <c r="XEW793" s="49"/>
      <c r="XEX793" s="49"/>
    </row>
    <row r="794" ht="23" customHeight="1" spans="1:5 16376:16378">
      <c r="A794" s="63" t="s">
        <v>159</v>
      </c>
      <c r="B794" s="63" t="s">
        <v>160</v>
      </c>
      <c r="C794" s="63" t="s">
        <v>511</v>
      </c>
      <c r="D794" s="77">
        <v>51.61</v>
      </c>
      <c r="E794" s="67" t="s">
        <v>162</v>
      </c>
      <c r="XEV794" s="49"/>
      <c r="XEW794" s="49"/>
      <c r="XEX794" s="49"/>
    </row>
    <row r="795" ht="23" customHeight="1" spans="1:5 16376:16378">
      <c r="A795" s="63" t="s">
        <v>159</v>
      </c>
      <c r="B795" s="63" t="s">
        <v>166</v>
      </c>
      <c r="C795" s="63" t="s">
        <v>511</v>
      </c>
      <c r="D795" s="77">
        <v>3.6</v>
      </c>
      <c r="E795" s="67" t="s">
        <v>162</v>
      </c>
      <c r="XEV795" s="49"/>
      <c r="XEW795" s="49"/>
      <c r="XEX795" s="49"/>
    </row>
    <row r="796" ht="23" customHeight="1" spans="1:5 16376:16378">
      <c r="A796" s="63" t="s">
        <v>159</v>
      </c>
      <c r="B796" s="63" t="s">
        <v>164</v>
      </c>
      <c r="C796" s="63" t="s">
        <v>511</v>
      </c>
      <c r="D796" s="77">
        <v>6.19</v>
      </c>
      <c r="E796" s="67" t="s">
        <v>162</v>
      </c>
      <c r="XEV796" s="49"/>
      <c r="XEW796" s="49"/>
      <c r="XEX796" s="49"/>
    </row>
    <row r="797" ht="23" customHeight="1" spans="1:5 16376:16378">
      <c r="A797" s="61" t="s">
        <v>167</v>
      </c>
      <c r="B797" s="61"/>
      <c r="C797" s="61"/>
      <c r="D797" s="64">
        <v>7.56</v>
      </c>
      <c r="E797" s="63"/>
      <c r="XEV797" s="49"/>
      <c r="XEW797" s="49"/>
      <c r="XEX797" s="49"/>
    </row>
    <row r="798" ht="23" customHeight="1" spans="1:5 16376:16378">
      <c r="A798" s="63" t="s">
        <v>168</v>
      </c>
      <c r="B798" s="63" t="s">
        <v>169</v>
      </c>
      <c r="C798" s="63" t="s">
        <v>511</v>
      </c>
      <c r="D798" s="77">
        <v>5.76</v>
      </c>
      <c r="E798" s="67" t="s">
        <v>162</v>
      </c>
      <c r="XEV798" s="49"/>
      <c r="XEW798" s="49"/>
      <c r="XEX798" s="49"/>
    </row>
    <row r="799" ht="23" customHeight="1" spans="1:5 16376:16378">
      <c r="A799" s="63" t="s">
        <v>168</v>
      </c>
      <c r="B799" s="63" t="s">
        <v>170</v>
      </c>
      <c r="C799" s="63" t="s">
        <v>511</v>
      </c>
      <c r="D799" s="77">
        <v>1.8</v>
      </c>
      <c r="E799" s="67" t="s">
        <v>162</v>
      </c>
      <c r="XEV799" s="49"/>
      <c r="XEW799" s="49"/>
      <c r="XEX799" s="49"/>
    </row>
    <row r="800" ht="23" customHeight="1" spans="1:5 16376:16378">
      <c r="A800" s="78" t="s">
        <v>171</v>
      </c>
      <c r="B800" s="78"/>
      <c r="C800" s="79"/>
      <c r="D800" s="80">
        <f>SUM(D801:D801)</f>
        <v>4</v>
      </c>
      <c r="E800" s="83"/>
      <c r="XEV800" s="49"/>
      <c r="XEW800" s="49"/>
      <c r="XEX800" s="49"/>
    </row>
    <row r="801" ht="23" customHeight="1" spans="1:5 16376:16378">
      <c r="A801" s="78" t="s">
        <v>172</v>
      </c>
      <c r="B801" s="75" t="s">
        <v>512</v>
      </c>
      <c r="C801" s="63" t="s">
        <v>511</v>
      </c>
      <c r="D801" s="73">
        <v>4</v>
      </c>
      <c r="E801" s="76" t="s">
        <v>174</v>
      </c>
      <c r="XEV801" s="49"/>
      <c r="XEW801" s="49"/>
      <c r="XEX801" s="49"/>
    </row>
    <row r="802" ht="23" customHeight="1" spans="1:5 16376:16378">
      <c r="A802" s="61" t="s">
        <v>513</v>
      </c>
      <c r="B802" s="61"/>
      <c r="C802" s="61"/>
      <c r="D802" s="64">
        <f>D803+D809+D812</f>
        <v>1310.21</v>
      </c>
      <c r="E802" s="63"/>
      <c r="XEV802" s="49"/>
      <c r="XEW802" s="49"/>
      <c r="XEX802" s="49"/>
    </row>
    <row r="803" ht="23" customHeight="1" spans="1:5 16376:16378">
      <c r="A803" s="61" t="s">
        <v>158</v>
      </c>
      <c r="B803" s="61"/>
      <c r="C803" s="61"/>
      <c r="D803" s="64">
        <v>639.47</v>
      </c>
      <c r="E803" s="63"/>
      <c r="XEV803" s="49"/>
      <c r="XEW803" s="49"/>
      <c r="XEX803" s="49"/>
    </row>
    <row r="804" ht="23" customHeight="1" spans="1:5 16376:16378">
      <c r="A804" s="63" t="s">
        <v>159</v>
      </c>
      <c r="B804" s="63" t="s">
        <v>165</v>
      </c>
      <c r="C804" s="63" t="s">
        <v>514</v>
      </c>
      <c r="D804" s="77">
        <v>104.39</v>
      </c>
      <c r="E804" s="67" t="s">
        <v>162</v>
      </c>
      <c r="XEV804" s="49"/>
      <c r="XEW804" s="49"/>
      <c r="XEX804" s="49"/>
    </row>
    <row r="805" ht="23" customHeight="1" spans="1:5 16376:16378">
      <c r="A805" s="63" t="s">
        <v>159</v>
      </c>
      <c r="B805" s="63" t="s">
        <v>160</v>
      </c>
      <c r="C805" s="63" t="s">
        <v>514</v>
      </c>
      <c r="D805" s="77">
        <v>441.46</v>
      </c>
      <c r="E805" s="67" t="s">
        <v>162</v>
      </c>
      <c r="XEV805" s="49"/>
      <c r="XEW805" s="49"/>
      <c r="XEX805" s="49"/>
    </row>
    <row r="806" ht="23" customHeight="1" spans="1:5 16376:16378">
      <c r="A806" s="63" t="s">
        <v>159</v>
      </c>
      <c r="B806" s="63" t="s">
        <v>163</v>
      </c>
      <c r="C806" s="63" t="s">
        <v>514</v>
      </c>
      <c r="D806" s="77">
        <v>13.64</v>
      </c>
      <c r="E806" s="67" t="s">
        <v>162</v>
      </c>
      <c r="XEV806" s="49"/>
      <c r="XEW806" s="49"/>
      <c r="XEX806" s="49"/>
    </row>
    <row r="807" ht="23" customHeight="1" spans="1:5 16376:16378">
      <c r="A807" s="63" t="s">
        <v>159</v>
      </c>
      <c r="B807" s="63" t="s">
        <v>166</v>
      </c>
      <c r="C807" s="63" t="s">
        <v>514</v>
      </c>
      <c r="D807" s="77">
        <v>27</v>
      </c>
      <c r="E807" s="67" t="s">
        <v>162</v>
      </c>
      <c r="XEV807" s="49"/>
      <c r="XEW807" s="49"/>
      <c r="XEX807" s="49"/>
    </row>
    <row r="808" ht="23" customHeight="1" spans="1:5 16376:16378">
      <c r="A808" s="63" t="s">
        <v>159</v>
      </c>
      <c r="B808" s="63" t="s">
        <v>164</v>
      </c>
      <c r="C808" s="63" t="s">
        <v>514</v>
      </c>
      <c r="D808" s="77">
        <v>52.97</v>
      </c>
      <c r="E808" s="67" t="s">
        <v>162</v>
      </c>
      <c r="XEV808" s="49"/>
      <c r="XEW808" s="49"/>
      <c r="XEX808" s="49"/>
    </row>
    <row r="809" ht="23" customHeight="1" spans="1:5 16376:16378">
      <c r="A809" s="61" t="s">
        <v>167</v>
      </c>
      <c r="B809" s="61"/>
      <c r="C809" s="61"/>
      <c r="D809" s="64">
        <v>119.74</v>
      </c>
      <c r="E809" s="63"/>
      <c r="XEV809" s="49"/>
      <c r="XEW809" s="49"/>
      <c r="XEX809" s="49"/>
    </row>
    <row r="810" ht="23" customHeight="1" spans="1:5 16376:16378">
      <c r="A810" s="63" t="s">
        <v>168</v>
      </c>
      <c r="B810" s="63" t="s">
        <v>169</v>
      </c>
      <c r="C810" s="63" t="s">
        <v>514</v>
      </c>
      <c r="D810" s="77">
        <v>64</v>
      </c>
      <c r="E810" s="67" t="s">
        <v>162</v>
      </c>
      <c r="XEV810" s="49"/>
      <c r="XEW810" s="49"/>
      <c r="XEX810" s="49"/>
    </row>
    <row r="811" ht="23" customHeight="1" spans="1:5 16376:16378">
      <c r="A811" s="63" t="s">
        <v>168</v>
      </c>
      <c r="B811" s="63" t="s">
        <v>170</v>
      </c>
      <c r="C811" s="63" t="s">
        <v>514</v>
      </c>
      <c r="D811" s="77">
        <v>55.74</v>
      </c>
      <c r="E811" s="67" t="s">
        <v>162</v>
      </c>
      <c r="XEV811" s="49"/>
      <c r="XEW811" s="49"/>
      <c r="XEX811" s="49"/>
    </row>
    <row r="812" ht="23" customHeight="1" spans="1:5 16376:16378">
      <c r="A812" s="78" t="s">
        <v>171</v>
      </c>
      <c r="B812" s="78"/>
      <c r="C812" s="79"/>
      <c r="D812" s="80">
        <f>SUM(D813:D814)</f>
        <v>551</v>
      </c>
      <c r="E812" s="83"/>
      <c r="XEV812" s="49"/>
      <c r="XEW812" s="49"/>
      <c r="XEX812" s="49"/>
    </row>
    <row r="813" ht="23" customHeight="1" spans="1:5 16376:16378">
      <c r="A813" s="78" t="s">
        <v>172</v>
      </c>
      <c r="B813" s="75" t="s">
        <v>515</v>
      </c>
      <c r="C813" s="63" t="s">
        <v>514</v>
      </c>
      <c r="D813" s="84">
        <v>12</v>
      </c>
      <c r="E813" s="76" t="s">
        <v>180</v>
      </c>
      <c r="XEV813" s="49"/>
      <c r="XEW813" s="49"/>
      <c r="XEX813" s="49"/>
    </row>
    <row r="814" ht="23" customHeight="1" spans="1:5 16376:16378">
      <c r="A814" s="78" t="s">
        <v>172</v>
      </c>
      <c r="B814" s="75" t="s">
        <v>516</v>
      </c>
      <c r="C814" s="63" t="s">
        <v>514</v>
      </c>
      <c r="D814" s="84">
        <v>539</v>
      </c>
      <c r="E814" s="76" t="s">
        <v>174</v>
      </c>
      <c r="XEV814" s="49"/>
      <c r="XEW814" s="49"/>
      <c r="XEX814" s="49"/>
    </row>
    <row r="815" ht="23" customHeight="1" spans="1:5 16376:16378">
      <c r="A815" s="61" t="s">
        <v>517</v>
      </c>
      <c r="B815" s="61"/>
      <c r="C815" s="61"/>
      <c r="D815" s="64">
        <f>D816+D822+D825</f>
        <v>3972.91</v>
      </c>
      <c r="E815" s="63"/>
      <c r="XEV815" s="49"/>
      <c r="XEW815" s="49"/>
      <c r="XEX815" s="49"/>
    </row>
    <row r="816" ht="23" customHeight="1" spans="1:5 16376:16378">
      <c r="A816" s="61" t="s">
        <v>158</v>
      </c>
      <c r="B816" s="61"/>
      <c r="C816" s="61"/>
      <c r="D816" s="64">
        <v>747.82</v>
      </c>
      <c r="E816" s="63"/>
      <c r="XEV816" s="49"/>
      <c r="XEW816" s="49"/>
      <c r="XEX816" s="49"/>
    </row>
    <row r="817" ht="23" customHeight="1" spans="1:5 16376:16378">
      <c r="A817" s="63" t="s">
        <v>159</v>
      </c>
      <c r="B817" s="63" t="s">
        <v>165</v>
      </c>
      <c r="C817" s="63" t="s">
        <v>518</v>
      </c>
      <c r="D817" s="77">
        <v>122.04</v>
      </c>
      <c r="E817" s="67" t="s">
        <v>162</v>
      </c>
      <c r="XEV817" s="49"/>
      <c r="XEW817" s="49"/>
      <c r="XEX817" s="49"/>
    </row>
    <row r="818" ht="23" customHeight="1" spans="1:5 16376:16378">
      <c r="A818" s="63" t="s">
        <v>159</v>
      </c>
      <c r="B818" s="63" t="s">
        <v>163</v>
      </c>
      <c r="C818" s="63" t="s">
        <v>518</v>
      </c>
      <c r="D818" s="77">
        <v>26.75</v>
      </c>
      <c r="E818" s="67" t="s">
        <v>162</v>
      </c>
      <c r="XEV818" s="49"/>
      <c r="XEW818" s="49"/>
      <c r="XEX818" s="49"/>
    </row>
    <row r="819" ht="23" customHeight="1" spans="1:5 16376:16378">
      <c r="A819" s="63" t="s">
        <v>159</v>
      </c>
      <c r="B819" s="63" t="s">
        <v>160</v>
      </c>
      <c r="C819" s="63" t="s">
        <v>518</v>
      </c>
      <c r="D819" s="77">
        <v>502.71</v>
      </c>
      <c r="E819" s="67" t="s">
        <v>162</v>
      </c>
      <c r="XEV819" s="49"/>
      <c r="XEW819" s="49"/>
      <c r="XEX819" s="49"/>
    </row>
    <row r="820" ht="23" customHeight="1" spans="1:5 16376:16378">
      <c r="A820" s="63" t="s">
        <v>159</v>
      </c>
      <c r="B820" s="63" t="s">
        <v>164</v>
      </c>
      <c r="C820" s="63" t="s">
        <v>518</v>
      </c>
      <c r="D820" s="77">
        <v>60.32</v>
      </c>
      <c r="E820" s="67" t="s">
        <v>162</v>
      </c>
      <c r="XEV820" s="49"/>
      <c r="XEW820" s="49"/>
      <c r="XEX820" s="49"/>
    </row>
    <row r="821" ht="23" customHeight="1" spans="1:5 16376:16378">
      <c r="A821" s="63" t="s">
        <v>159</v>
      </c>
      <c r="B821" s="63" t="s">
        <v>166</v>
      </c>
      <c r="C821" s="63" t="s">
        <v>518</v>
      </c>
      <c r="D821" s="77">
        <v>36</v>
      </c>
      <c r="E821" s="67" t="s">
        <v>162</v>
      </c>
      <c r="XEV821" s="49"/>
      <c r="XEW821" s="49"/>
      <c r="XEX821" s="49"/>
    </row>
    <row r="822" ht="23" customHeight="1" spans="1:5 16376:16378">
      <c r="A822" s="61" t="s">
        <v>167</v>
      </c>
      <c r="B822" s="61"/>
      <c r="C822" s="61"/>
      <c r="D822" s="64">
        <v>90.2</v>
      </c>
      <c r="E822" s="63"/>
      <c r="XEV822" s="49"/>
      <c r="XEW822" s="49"/>
      <c r="XEX822" s="49"/>
    </row>
    <row r="823" ht="23" customHeight="1" spans="1:5 16376:16378">
      <c r="A823" s="63" t="s">
        <v>168</v>
      </c>
      <c r="B823" s="63" t="s">
        <v>169</v>
      </c>
      <c r="C823" s="63" t="s">
        <v>518</v>
      </c>
      <c r="D823" s="77">
        <v>58.6</v>
      </c>
      <c r="E823" s="67" t="s">
        <v>162</v>
      </c>
      <c r="XEV823" s="49"/>
      <c r="XEW823" s="49"/>
      <c r="XEX823" s="49"/>
    </row>
    <row r="824" ht="23" customHeight="1" spans="1:5 16376:16378">
      <c r="A824" s="63" t="s">
        <v>168</v>
      </c>
      <c r="B824" s="63" t="s">
        <v>170</v>
      </c>
      <c r="C824" s="63" t="s">
        <v>518</v>
      </c>
      <c r="D824" s="77">
        <v>31.6</v>
      </c>
      <c r="E824" s="67" t="s">
        <v>162</v>
      </c>
      <c r="XEV824" s="49"/>
      <c r="XEW824" s="49"/>
      <c r="XEX824" s="49"/>
    </row>
    <row r="825" ht="23" customHeight="1" spans="1:5 16376:16378">
      <c r="A825" s="78" t="s">
        <v>171</v>
      </c>
      <c r="B825" s="78"/>
      <c r="C825" s="79"/>
      <c r="D825" s="80">
        <f>SUM(D826:D830)</f>
        <v>3134.89</v>
      </c>
      <c r="E825" s="83"/>
      <c r="XEV825" s="49"/>
      <c r="XEW825" s="49"/>
      <c r="XEX825" s="49"/>
    </row>
    <row r="826" ht="23" customHeight="1" spans="1:5 16376:16378">
      <c r="A826" s="92" t="s">
        <v>172</v>
      </c>
      <c r="B826" s="75" t="s">
        <v>519</v>
      </c>
      <c r="C826" s="63" t="s">
        <v>518</v>
      </c>
      <c r="D826" s="95">
        <v>60.01</v>
      </c>
      <c r="E826" s="76" t="s">
        <v>162</v>
      </c>
      <c r="XEV826" s="49"/>
      <c r="XEW826" s="49"/>
      <c r="XEX826" s="49"/>
    </row>
    <row r="827" ht="23" customHeight="1" spans="1:5 16376:16378">
      <c r="A827" s="92" t="s">
        <v>172</v>
      </c>
      <c r="B827" s="75" t="s">
        <v>520</v>
      </c>
      <c r="C827" s="81" t="s">
        <v>518</v>
      </c>
      <c r="D827" s="97">
        <v>3002.18</v>
      </c>
      <c r="E827" s="76" t="s">
        <v>174</v>
      </c>
      <c r="XEV827" s="49"/>
      <c r="XEW827" s="49"/>
      <c r="XEX827" s="49"/>
    </row>
    <row r="828" ht="23" customHeight="1" spans="1:5 16376:16378">
      <c r="A828" s="92" t="s">
        <v>172</v>
      </c>
      <c r="B828" s="75" t="s">
        <v>521</v>
      </c>
      <c r="C828" s="98" t="s">
        <v>518</v>
      </c>
      <c r="D828" s="97">
        <v>30</v>
      </c>
      <c r="E828" s="76" t="s">
        <v>174</v>
      </c>
      <c r="XEV828" s="49"/>
      <c r="XEW828" s="49"/>
      <c r="XEX828" s="49"/>
    </row>
    <row r="829" ht="23" customHeight="1" spans="1:5 16376:16378">
      <c r="A829" s="78" t="s">
        <v>172</v>
      </c>
      <c r="B829" s="75" t="s">
        <v>522</v>
      </c>
      <c r="C829" s="90" t="s">
        <v>518</v>
      </c>
      <c r="D829" s="84">
        <v>32.7</v>
      </c>
      <c r="E829" s="76" t="s">
        <v>174</v>
      </c>
      <c r="XEV829" s="49"/>
      <c r="XEW829" s="49"/>
      <c r="XEX829" s="49"/>
    </row>
    <row r="830" ht="23" customHeight="1" spans="1:5 16376:16378">
      <c r="A830" s="78" t="s">
        <v>172</v>
      </c>
      <c r="B830" s="75" t="s">
        <v>523</v>
      </c>
      <c r="C830" s="90" t="s">
        <v>518</v>
      </c>
      <c r="D830" s="84">
        <v>10</v>
      </c>
      <c r="E830" s="76" t="s">
        <v>180</v>
      </c>
      <c r="XEV830" s="49"/>
      <c r="XEW830" s="49"/>
      <c r="XEX830" s="49"/>
    </row>
    <row r="831" ht="23" customHeight="1" spans="1:5 16376:16378">
      <c r="A831" s="61" t="s">
        <v>524</v>
      </c>
      <c r="B831" s="61"/>
      <c r="C831" s="61"/>
      <c r="D831" s="64">
        <f>D832+D837+D840</f>
        <v>197.79</v>
      </c>
      <c r="E831" s="63"/>
      <c r="XEV831" s="49"/>
      <c r="XEW831" s="49"/>
      <c r="XEX831" s="49"/>
    </row>
    <row r="832" ht="23" customHeight="1" spans="1:5 16376:16378">
      <c r="A832" s="61" t="s">
        <v>158</v>
      </c>
      <c r="B832" s="61"/>
      <c r="C832" s="61"/>
      <c r="D832" s="64">
        <v>171.8</v>
      </c>
      <c r="E832" s="63"/>
      <c r="XEV832" s="49"/>
      <c r="XEW832" s="49"/>
      <c r="XEX832" s="49"/>
    </row>
    <row r="833" ht="23" customHeight="1" spans="1:5 16376:16378">
      <c r="A833" s="63" t="s">
        <v>159</v>
      </c>
      <c r="B833" s="63" t="s">
        <v>165</v>
      </c>
      <c r="C833" s="63" t="s">
        <v>525</v>
      </c>
      <c r="D833" s="77">
        <v>29.38</v>
      </c>
      <c r="E833" s="67" t="s">
        <v>162</v>
      </c>
      <c r="XEV833" s="49"/>
      <c r="XEW833" s="49"/>
      <c r="XEX833" s="49"/>
    </row>
    <row r="834" ht="23" customHeight="1" spans="1:5 16376:16378">
      <c r="A834" s="63" t="s">
        <v>159</v>
      </c>
      <c r="B834" s="63" t="s">
        <v>166</v>
      </c>
      <c r="C834" s="63" t="s">
        <v>525</v>
      </c>
      <c r="D834" s="77">
        <v>7.8</v>
      </c>
      <c r="E834" s="67" t="s">
        <v>162</v>
      </c>
      <c r="XEV834" s="49"/>
      <c r="XEW834" s="49"/>
      <c r="XEX834" s="49"/>
    </row>
    <row r="835" ht="23" customHeight="1" spans="1:5 16376:16378">
      <c r="A835" s="63" t="s">
        <v>159</v>
      </c>
      <c r="B835" s="63" t="s">
        <v>160</v>
      </c>
      <c r="C835" s="63" t="s">
        <v>525</v>
      </c>
      <c r="D835" s="77">
        <v>120.2</v>
      </c>
      <c r="E835" s="67" t="s">
        <v>162</v>
      </c>
      <c r="XEV835" s="49"/>
      <c r="XEW835" s="49"/>
      <c r="XEX835" s="49"/>
    </row>
    <row r="836" ht="23" customHeight="1" spans="1:5 16376:16378">
      <c r="A836" s="63" t="s">
        <v>159</v>
      </c>
      <c r="B836" s="63" t="s">
        <v>164</v>
      </c>
      <c r="C836" s="63" t="s">
        <v>525</v>
      </c>
      <c r="D836" s="77">
        <v>14.42</v>
      </c>
      <c r="E836" s="67" t="s">
        <v>162</v>
      </c>
      <c r="XEV836" s="49"/>
      <c r="XEW836" s="49"/>
      <c r="XEX836" s="49"/>
    </row>
    <row r="837" ht="23" customHeight="1" spans="1:5 16376:16378">
      <c r="A837" s="61" t="s">
        <v>167</v>
      </c>
      <c r="B837" s="61"/>
      <c r="C837" s="61"/>
      <c r="D837" s="64">
        <v>16.38</v>
      </c>
      <c r="E837" s="63"/>
      <c r="XEV837" s="49"/>
      <c r="XEW837" s="49"/>
      <c r="XEX837" s="49"/>
    </row>
    <row r="838" ht="23" customHeight="1" spans="1:5 16376:16378">
      <c r="A838" s="63" t="s">
        <v>168</v>
      </c>
      <c r="B838" s="63" t="s">
        <v>170</v>
      </c>
      <c r="C838" s="63" t="s">
        <v>525</v>
      </c>
      <c r="D838" s="77">
        <v>3.9</v>
      </c>
      <c r="E838" s="67" t="s">
        <v>162</v>
      </c>
      <c r="XEV838" s="49"/>
      <c r="XEW838" s="49"/>
      <c r="XEX838" s="49"/>
    </row>
    <row r="839" ht="23" customHeight="1" spans="1:5 16376:16378">
      <c r="A839" s="63" t="s">
        <v>168</v>
      </c>
      <c r="B839" s="63" t="s">
        <v>169</v>
      </c>
      <c r="C839" s="63" t="s">
        <v>525</v>
      </c>
      <c r="D839" s="77">
        <v>12.48</v>
      </c>
      <c r="E839" s="67" t="s">
        <v>162</v>
      </c>
      <c r="XEV839" s="49"/>
      <c r="XEW839" s="49"/>
      <c r="XEX839" s="49"/>
    </row>
    <row r="840" ht="23" customHeight="1" spans="1:5 16376:16378">
      <c r="A840" s="78" t="s">
        <v>171</v>
      </c>
      <c r="B840" s="78"/>
      <c r="C840" s="79"/>
      <c r="D840" s="80">
        <f>SUM(D841)</f>
        <v>9.61</v>
      </c>
      <c r="E840" s="83"/>
      <c r="XEV840" s="49"/>
      <c r="XEW840" s="49"/>
      <c r="XEX840" s="49"/>
    </row>
    <row r="841" ht="23" customHeight="1" spans="1:5 16376:16378">
      <c r="A841" s="92" t="s">
        <v>172</v>
      </c>
      <c r="B841" s="75" t="s">
        <v>526</v>
      </c>
      <c r="C841" s="63" t="s">
        <v>527</v>
      </c>
      <c r="D841" s="95">
        <v>9.61</v>
      </c>
      <c r="E841" s="99" t="s">
        <v>174</v>
      </c>
      <c r="XEV841" s="49"/>
      <c r="XEW841" s="49"/>
      <c r="XEX841" s="49"/>
    </row>
    <row r="842" ht="23" customHeight="1" spans="1:5 16376:16378">
      <c r="A842" s="61" t="s">
        <v>528</v>
      </c>
      <c r="B842" s="61"/>
      <c r="C842" s="61"/>
      <c r="D842" s="64">
        <f>D843+D848+D851</f>
        <v>478.09</v>
      </c>
      <c r="E842" s="63"/>
      <c r="XEV842" s="49"/>
      <c r="XEW842" s="49"/>
      <c r="XEX842" s="49"/>
    </row>
    <row r="843" ht="23" customHeight="1" spans="1:5 16376:16378">
      <c r="A843" s="61" t="s">
        <v>158</v>
      </c>
      <c r="B843" s="61"/>
      <c r="C843" s="61"/>
      <c r="D843" s="64">
        <v>414.03</v>
      </c>
      <c r="E843" s="63"/>
      <c r="XEV843" s="49"/>
      <c r="XEW843" s="49"/>
      <c r="XEX843" s="49"/>
    </row>
    <row r="844" ht="23" customHeight="1" spans="1:5 16376:16378">
      <c r="A844" s="63" t="s">
        <v>159</v>
      </c>
      <c r="B844" s="63" t="s">
        <v>165</v>
      </c>
      <c r="C844" s="63" t="s">
        <v>529</v>
      </c>
      <c r="D844" s="77">
        <v>70.4</v>
      </c>
      <c r="E844" s="67" t="s">
        <v>162</v>
      </c>
      <c r="XEV844" s="49"/>
      <c r="XEW844" s="49"/>
      <c r="XEX844" s="49"/>
    </row>
    <row r="845" ht="23" customHeight="1" spans="1:5 16376:16378">
      <c r="A845" s="63" t="s">
        <v>159</v>
      </c>
      <c r="B845" s="63" t="s">
        <v>160</v>
      </c>
      <c r="C845" s="63" t="s">
        <v>529</v>
      </c>
      <c r="D845" s="77">
        <v>289.14</v>
      </c>
      <c r="E845" s="67" t="s">
        <v>162</v>
      </c>
      <c r="XEV845" s="49"/>
      <c r="XEW845" s="49"/>
      <c r="XEX845" s="49"/>
    </row>
    <row r="846" ht="23" customHeight="1" spans="1:5 16376:16378">
      <c r="A846" s="63" t="s">
        <v>159</v>
      </c>
      <c r="B846" s="63" t="s">
        <v>164</v>
      </c>
      <c r="C846" s="63" t="s">
        <v>529</v>
      </c>
      <c r="D846" s="77">
        <v>34.68</v>
      </c>
      <c r="E846" s="67" t="s">
        <v>162</v>
      </c>
      <c r="XEV846" s="49"/>
      <c r="XEW846" s="49"/>
      <c r="XEX846" s="49"/>
    </row>
    <row r="847" ht="23" customHeight="1" spans="1:5 16376:16378">
      <c r="A847" s="63" t="s">
        <v>159</v>
      </c>
      <c r="B847" s="63" t="s">
        <v>166</v>
      </c>
      <c r="C847" s="63" t="s">
        <v>529</v>
      </c>
      <c r="D847" s="77">
        <v>19.8</v>
      </c>
      <c r="E847" s="67" t="s">
        <v>162</v>
      </c>
      <c r="XEV847" s="49"/>
      <c r="XEW847" s="49"/>
      <c r="XEX847" s="49"/>
    </row>
    <row r="848" ht="23" customHeight="1" spans="1:5 16376:16378">
      <c r="A848" s="61" t="s">
        <v>167</v>
      </c>
      <c r="B848" s="61"/>
      <c r="C848" s="61"/>
      <c r="D848" s="64">
        <v>41.58</v>
      </c>
      <c r="E848" s="63"/>
      <c r="XEV848" s="49"/>
      <c r="XEW848" s="49"/>
      <c r="XEX848" s="49"/>
    </row>
    <row r="849" ht="23" customHeight="1" spans="1:5 16376:16378">
      <c r="A849" s="63" t="s">
        <v>168</v>
      </c>
      <c r="B849" s="63" t="s">
        <v>169</v>
      </c>
      <c r="C849" s="63" t="s">
        <v>529</v>
      </c>
      <c r="D849" s="77">
        <v>31.68</v>
      </c>
      <c r="E849" s="67" t="s">
        <v>162</v>
      </c>
      <c r="XEV849" s="49"/>
      <c r="XEW849" s="49"/>
      <c r="XEX849" s="49"/>
    </row>
    <row r="850" ht="23" customHeight="1" spans="1:5 16376:16378">
      <c r="A850" s="63" t="s">
        <v>168</v>
      </c>
      <c r="B850" s="63" t="s">
        <v>170</v>
      </c>
      <c r="C850" s="63" t="s">
        <v>529</v>
      </c>
      <c r="D850" s="77">
        <v>9.9</v>
      </c>
      <c r="E850" s="67" t="s">
        <v>162</v>
      </c>
      <c r="XEV850" s="49"/>
      <c r="XEW850" s="49"/>
      <c r="XEX850" s="49"/>
    </row>
    <row r="851" ht="23" customHeight="1" spans="1:5 16376:16378">
      <c r="A851" s="78" t="s">
        <v>171</v>
      </c>
      <c r="B851" s="78"/>
      <c r="C851" s="79"/>
      <c r="D851" s="80">
        <f>SUM(D852)</f>
        <v>22.48</v>
      </c>
      <c r="E851" s="83"/>
      <c r="XEV851" s="49"/>
      <c r="XEW851" s="49"/>
      <c r="XEX851" s="49"/>
    </row>
    <row r="852" ht="23" customHeight="1" spans="1:5 16376:16378">
      <c r="A852" s="92" t="s">
        <v>172</v>
      </c>
      <c r="B852" s="75" t="s">
        <v>526</v>
      </c>
      <c r="C852" s="63" t="s">
        <v>530</v>
      </c>
      <c r="D852" s="95">
        <v>22.48</v>
      </c>
      <c r="E852" s="99" t="s">
        <v>174</v>
      </c>
      <c r="XEV852" s="49"/>
      <c r="XEW852" s="49"/>
      <c r="XEX852" s="49"/>
    </row>
    <row r="853" ht="23" customHeight="1" spans="1:5 16376:16378">
      <c r="A853" s="61" t="s">
        <v>531</v>
      </c>
      <c r="B853" s="61"/>
      <c r="C853" s="61"/>
      <c r="D853" s="64">
        <f>D854+D859+D862</f>
        <v>180.2</v>
      </c>
      <c r="E853" s="63"/>
      <c r="XEV853" s="49"/>
      <c r="XEW853" s="49"/>
      <c r="XEX853" s="49"/>
    </row>
    <row r="854" ht="23" customHeight="1" spans="1:5 16376:16378">
      <c r="A854" s="61" t="s">
        <v>158</v>
      </c>
      <c r="B854" s="61"/>
      <c r="C854" s="61"/>
      <c r="D854" s="64">
        <v>156.34</v>
      </c>
      <c r="E854" s="63"/>
      <c r="XEV854" s="49"/>
      <c r="XEW854" s="49"/>
      <c r="XEX854" s="49"/>
    </row>
    <row r="855" ht="23" customHeight="1" spans="1:5 16376:16378">
      <c r="A855" s="63" t="s">
        <v>159</v>
      </c>
      <c r="B855" s="63" t="s">
        <v>165</v>
      </c>
      <c r="C855" s="63" t="s">
        <v>532</v>
      </c>
      <c r="D855" s="77">
        <v>26.69</v>
      </c>
      <c r="E855" s="67" t="s">
        <v>162</v>
      </c>
      <c r="XEV855" s="49"/>
      <c r="XEW855" s="49"/>
      <c r="XEX855" s="49"/>
    </row>
    <row r="856" ht="23" customHeight="1" spans="1:5 16376:16378">
      <c r="A856" s="63" t="s">
        <v>159</v>
      </c>
      <c r="B856" s="63" t="s">
        <v>160</v>
      </c>
      <c r="C856" s="63" t="s">
        <v>532</v>
      </c>
      <c r="D856" s="77">
        <v>109.33</v>
      </c>
      <c r="E856" s="67" t="s">
        <v>162</v>
      </c>
      <c r="XEV856" s="49"/>
      <c r="XEW856" s="49"/>
      <c r="XEX856" s="49"/>
    </row>
    <row r="857" ht="23" customHeight="1" spans="1:5 16376:16378">
      <c r="A857" s="63" t="s">
        <v>159</v>
      </c>
      <c r="B857" s="63" t="s">
        <v>166</v>
      </c>
      <c r="C857" s="63" t="s">
        <v>532</v>
      </c>
      <c r="D857" s="77">
        <v>7.2</v>
      </c>
      <c r="E857" s="67" t="s">
        <v>162</v>
      </c>
      <c r="XEV857" s="49"/>
      <c r="XEW857" s="49"/>
      <c r="XEX857" s="49"/>
    </row>
    <row r="858" ht="23" customHeight="1" spans="1:5 16376:16378">
      <c r="A858" s="63" t="s">
        <v>159</v>
      </c>
      <c r="B858" s="63" t="s">
        <v>164</v>
      </c>
      <c r="C858" s="63" t="s">
        <v>532</v>
      </c>
      <c r="D858" s="77">
        <v>13.12</v>
      </c>
      <c r="E858" s="67" t="s">
        <v>162</v>
      </c>
      <c r="XEV858" s="49"/>
      <c r="XEW858" s="49"/>
      <c r="XEX858" s="49"/>
    </row>
    <row r="859" ht="23" customHeight="1" spans="1:5 16376:16378">
      <c r="A859" s="61" t="s">
        <v>167</v>
      </c>
      <c r="B859" s="61"/>
      <c r="C859" s="61"/>
      <c r="D859" s="64">
        <v>15.12</v>
      </c>
      <c r="E859" s="63"/>
      <c r="XEV859" s="49"/>
      <c r="XEW859" s="49"/>
      <c r="XEX859" s="49"/>
    </row>
    <row r="860" ht="23" customHeight="1" spans="1:5 16376:16378">
      <c r="A860" s="63" t="s">
        <v>168</v>
      </c>
      <c r="B860" s="63" t="s">
        <v>169</v>
      </c>
      <c r="C860" s="63" t="s">
        <v>532</v>
      </c>
      <c r="D860" s="77">
        <v>11.52</v>
      </c>
      <c r="E860" s="67" t="s">
        <v>162</v>
      </c>
      <c r="XEV860" s="49"/>
      <c r="XEW860" s="49"/>
      <c r="XEX860" s="49"/>
    </row>
    <row r="861" ht="23" customHeight="1" spans="1:5 16376:16378">
      <c r="A861" s="63" t="s">
        <v>168</v>
      </c>
      <c r="B861" s="63" t="s">
        <v>170</v>
      </c>
      <c r="C861" s="63" t="s">
        <v>532</v>
      </c>
      <c r="D861" s="77">
        <v>3.6</v>
      </c>
      <c r="E861" s="67" t="s">
        <v>162</v>
      </c>
      <c r="XEV861" s="49"/>
      <c r="XEW861" s="49"/>
      <c r="XEX861" s="49"/>
    </row>
    <row r="862" ht="23" customHeight="1" spans="1:5 16376:16378">
      <c r="A862" s="78" t="s">
        <v>171</v>
      </c>
      <c r="B862" s="78"/>
      <c r="C862" s="79"/>
      <c r="D862" s="80">
        <f>SUM(D863)</f>
        <v>8.74</v>
      </c>
      <c r="E862" s="83"/>
      <c r="XEV862" s="49"/>
      <c r="XEW862" s="49"/>
      <c r="XEX862" s="49"/>
    </row>
    <row r="863" ht="23" customHeight="1" spans="1:5 16376:16378">
      <c r="A863" s="92" t="s">
        <v>172</v>
      </c>
      <c r="B863" s="75" t="s">
        <v>526</v>
      </c>
      <c r="C863" s="63" t="s">
        <v>533</v>
      </c>
      <c r="D863" s="95">
        <v>8.74</v>
      </c>
      <c r="E863" s="99" t="s">
        <v>174</v>
      </c>
      <c r="XEV863" s="49"/>
      <c r="XEW863" s="49"/>
      <c r="XEX863" s="49"/>
    </row>
    <row r="864" ht="23" customHeight="1" spans="1:5 16376:16378">
      <c r="A864" s="61" t="s">
        <v>534</v>
      </c>
      <c r="B864" s="61"/>
      <c r="C864" s="61"/>
      <c r="D864" s="64">
        <f>D865+D870+D873</f>
        <v>338.92</v>
      </c>
      <c r="E864" s="63"/>
      <c r="XEV864" s="49"/>
      <c r="XEW864" s="49"/>
      <c r="XEX864" s="49"/>
    </row>
    <row r="865" ht="23" customHeight="1" spans="1:5 16376:16378">
      <c r="A865" s="61" t="s">
        <v>158</v>
      </c>
      <c r="B865" s="61"/>
      <c r="C865" s="61"/>
      <c r="D865" s="64">
        <v>294.05</v>
      </c>
      <c r="E865" s="63"/>
      <c r="XEV865" s="49"/>
      <c r="XEW865" s="49"/>
      <c r="XEX865" s="49"/>
    </row>
    <row r="866" ht="23" customHeight="1" spans="1:5 16376:16378">
      <c r="A866" s="63" t="s">
        <v>159</v>
      </c>
      <c r="B866" s="63" t="s">
        <v>160</v>
      </c>
      <c r="C866" s="63" t="s">
        <v>535</v>
      </c>
      <c r="D866" s="77">
        <v>205.52</v>
      </c>
      <c r="E866" s="67" t="s">
        <v>162</v>
      </c>
      <c r="XEV866" s="49"/>
      <c r="XEW866" s="49"/>
      <c r="XEX866" s="49"/>
    </row>
    <row r="867" ht="23" customHeight="1" spans="1:5 16376:16378">
      <c r="A867" s="63" t="s">
        <v>159</v>
      </c>
      <c r="B867" s="63" t="s">
        <v>164</v>
      </c>
      <c r="C867" s="63" t="s">
        <v>535</v>
      </c>
      <c r="D867" s="77">
        <v>24.64</v>
      </c>
      <c r="E867" s="67" t="s">
        <v>162</v>
      </c>
      <c r="XEV867" s="49"/>
      <c r="XEW867" s="49"/>
      <c r="XEX867" s="49"/>
    </row>
    <row r="868" ht="23" customHeight="1" spans="1:5 16376:16378">
      <c r="A868" s="63" t="s">
        <v>159</v>
      </c>
      <c r="B868" s="63" t="s">
        <v>165</v>
      </c>
      <c r="C868" s="63" t="s">
        <v>535</v>
      </c>
      <c r="D868" s="77">
        <v>50.09</v>
      </c>
      <c r="E868" s="67" t="s">
        <v>162</v>
      </c>
      <c r="XEV868" s="49"/>
      <c r="XEW868" s="49"/>
      <c r="XEX868" s="49"/>
    </row>
    <row r="869" ht="23" customHeight="1" spans="1:5 16376:16378">
      <c r="A869" s="63" t="s">
        <v>159</v>
      </c>
      <c r="B869" s="63" t="s">
        <v>166</v>
      </c>
      <c r="C869" s="63" t="s">
        <v>535</v>
      </c>
      <c r="D869" s="77">
        <v>13.8</v>
      </c>
      <c r="E869" s="67" t="s">
        <v>162</v>
      </c>
      <c r="XEV869" s="49"/>
      <c r="XEW869" s="49"/>
      <c r="XEX869" s="49"/>
    </row>
    <row r="870" ht="23" customHeight="1" spans="1:5 16376:16378">
      <c r="A870" s="61" t="s">
        <v>167</v>
      </c>
      <c r="B870" s="61"/>
      <c r="C870" s="61"/>
      <c r="D870" s="64">
        <v>28.98</v>
      </c>
      <c r="E870" s="63"/>
      <c r="XEV870" s="49"/>
      <c r="XEW870" s="49"/>
      <c r="XEX870" s="49"/>
    </row>
    <row r="871" ht="23" customHeight="1" spans="1:5 16376:16378">
      <c r="A871" s="63" t="s">
        <v>168</v>
      </c>
      <c r="B871" s="63" t="s">
        <v>169</v>
      </c>
      <c r="C871" s="63" t="s">
        <v>535</v>
      </c>
      <c r="D871" s="77">
        <v>22.08</v>
      </c>
      <c r="E871" s="67" t="s">
        <v>162</v>
      </c>
      <c r="XEV871" s="49"/>
      <c r="XEW871" s="49"/>
      <c r="XEX871" s="49"/>
    </row>
    <row r="872" ht="23" customHeight="1" spans="1:5 16376:16378">
      <c r="A872" s="63" t="s">
        <v>168</v>
      </c>
      <c r="B872" s="63" t="s">
        <v>170</v>
      </c>
      <c r="C872" s="63" t="s">
        <v>535</v>
      </c>
      <c r="D872" s="77">
        <v>6.9</v>
      </c>
      <c r="E872" s="67" t="s">
        <v>162</v>
      </c>
      <c r="XEV872" s="49"/>
      <c r="XEW872" s="49"/>
      <c r="XEX872" s="49"/>
    </row>
    <row r="873" ht="23" customHeight="1" spans="1:5 16376:16378">
      <c r="A873" s="78" t="s">
        <v>171</v>
      </c>
      <c r="B873" s="78"/>
      <c r="C873" s="79"/>
      <c r="D873" s="80">
        <f>SUM(D874)</f>
        <v>15.89</v>
      </c>
      <c r="E873" s="83"/>
      <c r="XEV873" s="49"/>
      <c r="XEW873" s="49"/>
      <c r="XEX873" s="49"/>
    </row>
    <row r="874" ht="23" customHeight="1" spans="1:5 16376:16378">
      <c r="A874" s="92" t="s">
        <v>172</v>
      </c>
      <c r="B874" s="75" t="s">
        <v>526</v>
      </c>
      <c r="C874" s="63" t="s">
        <v>536</v>
      </c>
      <c r="D874" s="95">
        <v>15.89</v>
      </c>
      <c r="E874" s="99" t="s">
        <v>174</v>
      </c>
      <c r="XEV874" s="49"/>
      <c r="XEW874" s="49"/>
      <c r="XEX874" s="49"/>
    </row>
    <row r="875" ht="23" customHeight="1" spans="1:5 16376:16378">
      <c r="A875" s="61" t="s">
        <v>537</v>
      </c>
      <c r="B875" s="61"/>
      <c r="C875" s="61"/>
      <c r="D875" s="64">
        <f>D876+D882+D885</f>
        <v>119.24</v>
      </c>
      <c r="E875" s="63"/>
      <c r="XEV875" s="49"/>
      <c r="XEW875" s="49"/>
      <c r="XEX875" s="49"/>
    </row>
    <row r="876" ht="23" customHeight="1" spans="1:5 16376:16378">
      <c r="A876" s="61" t="s">
        <v>158</v>
      </c>
      <c r="B876" s="61"/>
      <c r="C876" s="61"/>
      <c r="D876" s="64">
        <v>106.1</v>
      </c>
      <c r="E876" s="63"/>
      <c r="XEV876" s="49"/>
      <c r="XEW876" s="49"/>
      <c r="XEX876" s="49"/>
    </row>
    <row r="877" ht="23" customHeight="1" spans="1:5 16376:16378">
      <c r="A877" s="63" t="s">
        <v>159</v>
      </c>
      <c r="B877" s="63" t="s">
        <v>165</v>
      </c>
      <c r="C877" s="63" t="s">
        <v>538</v>
      </c>
      <c r="D877" s="77">
        <v>17.71</v>
      </c>
      <c r="E877" s="67" t="s">
        <v>162</v>
      </c>
      <c r="XEV877" s="49"/>
      <c r="XEW877" s="49"/>
      <c r="XEX877" s="49"/>
    </row>
    <row r="878" ht="23" customHeight="1" spans="1:5 16376:16378">
      <c r="A878" s="63" t="s">
        <v>159</v>
      </c>
      <c r="B878" s="63" t="s">
        <v>160</v>
      </c>
      <c r="C878" s="63" t="s">
        <v>538</v>
      </c>
      <c r="D878" s="77">
        <v>73.1</v>
      </c>
      <c r="E878" s="67" t="s">
        <v>162</v>
      </c>
      <c r="XEV878" s="49"/>
      <c r="XEW878" s="49"/>
      <c r="XEX878" s="49"/>
    </row>
    <row r="879" ht="23" customHeight="1" spans="1:5 16376:16378">
      <c r="A879" s="63" t="s">
        <v>159</v>
      </c>
      <c r="B879" s="63" t="s">
        <v>164</v>
      </c>
      <c r="C879" s="63" t="s">
        <v>538</v>
      </c>
      <c r="D879" s="77">
        <v>8.77</v>
      </c>
      <c r="E879" s="67" t="s">
        <v>162</v>
      </c>
      <c r="XEV879" s="49"/>
      <c r="XEW879" s="49"/>
      <c r="XEX879" s="49"/>
    </row>
    <row r="880" ht="23" customHeight="1" spans="1:5 16376:16378">
      <c r="A880" s="63" t="s">
        <v>159</v>
      </c>
      <c r="B880" s="63" t="s">
        <v>166</v>
      </c>
      <c r="C880" s="63" t="s">
        <v>538</v>
      </c>
      <c r="D880" s="77">
        <v>5.4</v>
      </c>
      <c r="E880" s="67" t="s">
        <v>162</v>
      </c>
      <c r="XEV880" s="49"/>
      <c r="XEW880" s="49"/>
      <c r="XEX880" s="49"/>
    </row>
    <row r="881" ht="23" customHeight="1" spans="1:5 16376:16378">
      <c r="A881" s="63" t="s">
        <v>159</v>
      </c>
      <c r="B881" s="63" t="s">
        <v>163</v>
      </c>
      <c r="C881" s="63" t="s">
        <v>538</v>
      </c>
      <c r="D881" s="77">
        <v>1.12</v>
      </c>
      <c r="E881" s="67" t="s">
        <v>162</v>
      </c>
      <c r="XEV881" s="49"/>
      <c r="XEW881" s="49"/>
      <c r="XEX881" s="49"/>
    </row>
    <row r="882" ht="23" customHeight="1" spans="1:5 16376:16378">
      <c r="A882" s="61" t="s">
        <v>167</v>
      </c>
      <c r="B882" s="61"/>
      <c r="C882" s="61"/>
      <c r="D882" s="64">
        <v>12.14</v>
      </c>
      <c r="E882" s="63"/>
      <c r="XEV882" s="49"/>
      <c r="XEW882" s="49"/>
      <c r="XEX882" s="49"/>
    </row>
    <row r="883" ht="23" customHeight="1" spans="1:5 16376:16378">
      <c r="A883" s="63" t="s">
        <v>168</v>
      </c>
      <c r="B883" s="63" t="s">
        <v>169</v>
      </c>
      <c r="C883" s="63" t="s">
        <v>538</v>
      </c>
      <c r="D883" s="77">
        <v>8.64</v>
      </c>
      <c r="E883" s="67" t="s">
        <v>162</v>
      </c>
      <c r="XEV883" s="49"/>
      <c r="XEW883" s="49"/>
      <c r="XEX883" s="49"/>
    </row>
    <row r="884" ht="23" customHeight="1" spans="1:5 16376:16378">
      <c r="A884" s="63" t="s">
        <v>168</v>
      </c>
      <c r="B884" s="63" t="s">
        <v>170</v>
      </c>
      <c r="C884" s="63" t="s">
        <v>538</v>
      </c>
      <c r="D884" s="77">
        <v>3.5</v>
      </c>
      <c r="E884" s="67" t="s">
        <v>162</v>
      </c>
      <c r="XEV884" s="49"/>
      <c r="XEW884" s="49"/>
      <c r="XEX884" s="49"/>
    </row>
    <row r="885" ht="23" customHeight="1" spans="1:5 16376:16378">
      <c r="A885" s="78" t="s">
        <v>171</v>
      </c>
      <c r="B885" s="78"/>
      <c r="C885" s="79"/>
      <c r="D885" s="80">
        <f>SUM(D886:D886)</f>
        <v>1</v>
      </c>
      <c r="E885" s="83"/>
      <c r="XEV885" s="49"/>
      <c r="XEW885" s="49"/>
      <c r="XEX885" s="49"/>
    </row>
    <row r="886" ht="23" customHeight="1" spans="1:5 16376:16378">
      <c r="A886" s="78" t="s">
        <v>172</v>
      </c>
      <c r="B886" s="75" t="s">
        <v>539</v>
      </c>
      <c r="C886" s="89" t="s">
        <v>538</v>
      </c>
      <c r="D886" s="73">
        <v>1</v>
      </c>
      <c r="E886" s="76" t="s">
        <v>180</v>
      </c>
      <c r="XEV886" s="49"/>
      <c r="XEW886" s="49"/>
      <c r="XEX886" s="49"/>
    </row>
    <row r="887" ht="23" customHeight="1" spans="1:5 16376:16378">
      <c r="A887" s="61" t="s">
        <v>540</v>
      </c>
      <c r="B887" s="61"/>
      <c r="C887" s="61"/>
      <c r="D887" s="64">
        <f>D888</f>
        <v>127.54</v>
      </c>
      <c r="E887" s="63"/>
      <c r="XEV887" s="49"/>
      <c r="XEW887" s="49"/>
      <c r="XEX887" s="49"/>
    </row>
    <row r="888" ht="23" customHeight="1" spans="1:5 16376:16378">
      <c r="A888" s="78" t="s">
        <v>171</v>
      </c>
      <c r="B888" s="78"/>
      <c r="C888" s="79"/>
      <c r="D888" s="80">
        <f>SUM(D889:D890)</f>
        <v>127.54</v>
      </c>
      <c r="E888" s="83"/>
      <c r="XEV888" s="49"/>
      <c r="XEW888" s="49"/>
      <c r="XEX888" s="49"/>
    </row>
    <row r="889" ht="23" customHeight="1" spans="1:5 16376:16378">
      <c r="A889" s="78" t="s">
        <v>172</v>
      </c>
      <c r="B889" s="75" t="s">
        <v>541</v>
      </c>
      <c r="C889" s="89" t="s">
        <v>542</v>
      </c>
      <c r="D889" s="73">
        <v>117.54</v>
      </c>
      <c r="E889" s="76" t="s">
        <v>162</v>
      </c>
      <c r="XEV889" s="49"/>
      <c r="XEW889" s="49"/>
      <c r="XEX889" s="49"/>
    </row>
    <row r="890" ht="23" customHeight="1" spans="1:5 16376:16378">
      <c r="A890" s="78" t="s">
        <v>172</v>
      </c>
      <c r="B890" s="75" t="s">
        <v>543</v>
      </c>
      <c r="C890" s="89" t="s">
        <v>542</v>
      </c>
      <c r="D890" s="73">
        <v>10</v>
      </c>
      <c r="E890" s="76" t="s">
        <v>180</v>
      </c>
      <c r="XEV890" s="49"/>
      <c r="XEW890" s="49"/>
      <c r="XEX890" s="49"/>
    </row>
    <row r="891" ht="23" customHeight="1" spans="1:5 16376:16378">
      <c r="A891" s="61" t="s">
        <v>544</v>
      </c>
      <c r="B891" s="61"/>
      <c r="C891" s="61"/>
      <c r="D891" s="64">
        <f>D892+D897+D900</f>
        <v>61.14</v>
      </c>
      <c r="E891" s="63"/>
      <c r="XEV891" s="49"/>
      <c r="XEW891" s="49"/>
      <c r="XEX891" s="49"/>
    </row>
    <row r="892" ht="23" customHeight="1" spans="1:5 16376:16378">
      <c r="A892" s="61" t="s">
        <v>158</v>
      </c>
      <c r="B892" s="61"/>
      <c r="C892" s="61"/>
      <c r="D892" s="64">
        <v>51.1</v>
      </c>
      <c r="E892" s="63"/>
      <c r="XEV892" s="49"/>
      <c r="XEW892" s="49"/>
      <c r="XEX892" s="49"/>
    </row>
    <row r="893" ht="23" customHeight="1" spans="1:5 16376:16378">
      <c r="A893" s="63" t="s">
        <v>159</v>
      </c>
      <c r="B893" s="63" t="s">
        <v>165</v>
      </c>
      <c r="C893" s="63" t="s">
        <v>545</v>
      </c>
      <c r="D893" s="77">
        <v>8.71</v>
      </c>
      <c r="E893" s="67" t="s">
        <v>162</v>
      </c>
      <c r="XEV893" s="49"/>
      <c r="XEW893" s="49"/>
      <c r="XEX893" s="49"/>
    </row>
    <row r="894" ht="23" customHeight="1" spans="1:5 16376:16378">
      <c r="A894" s="63" t="s">
        <v>159</v>
      </c>
      <c r="B894" s="63" t="s">
        <v>160</v>
      </c>
      <c r="C894" s="63" t="s">
        <v>545</v>
      </c>
      <c r="D894" s="77">
        <v>35.71</v>
      </c>
      <c r="E894" s="67" t="s">
        <v>162</v>
      </c>
      <c r="XEV894" s="49"/>
      <c r="XEW894" s="49"/>
      <c r="XEX894" s="49"/>
    </row>
    <row r="895" ht="23" customHeight="1" spans="1:5 16376:16378">
      <c r="A895" s="63" t="s">
        <v>159</v>
      </c>
      <c r="B895" s="63" t="s">
        <v>164</v>
      </c>
      <c r="C895" s="63" t="s">
        <v>545</v>
      </c>
      <c r="D895" s="77">
        <v>4.29</v>
      </c>
      <c r="E895" s="67" t="s">
        <v>162</v>
      </c>
      <c r="XEV895" s="49"/>
      <c r="XEW895" s="49"/>
      <c r="XEX895" s="49"/>
    </row>
    <row r="896" ht="23" customHeight="1" spans="1:5 16376:16378">
      <c r="A896" s="63" t="s">
        <v>159</v>
      </c>
      <c r="B896" s="63" t="s">
        <v>166</v>
      </c>
      <c r="C896" s="63" t="s">
        <v>545</v>
      </c>
      <c r="D896" s="77">
        <v>2.4</v>
      </c>
      <c r="E896" s="67" t="s">
        <v>162</v>
      </c>
      <c r="XEV896" s="49"/>
      <c r="XEW896" s="49"/>
      <c r="XEX896" s="49"/>
    </row>
    <row r="897" ht="23" customHeight="1" spans="1:5 16376:16378">
      <c r="A897" s="61" t="s">
        <v>167</v>
      </c>
      <c r="B897" s="61"/>
      <c r="C897" s="61"/>
      <c r="D897" s="64">
        <v>5.04</v>
      </c>
      <c r="E897" s="63"/>
      <c r="XEV897" s="49"/>
      <c r="XEW897" s="49"/>
      <c r="XEX897" s="49"/>
    </row>
    <row r="898" ht="23" customHeight="1" spans="1:5 16376:16378">
      <c r="A898" s="63" t="s">
        <v>168</v>
      </c>
      <c r="B898" s="63" t="s">
        <v>169</v>
      </c>
      <c r="C898" s="63" t="s">
        <v>545</v>
      </c>
      <c r="D898" s="77">
        <v>3.84</v>
      </c>
      <c r="E898" s="67" t="s">
        <v>162</v>
      </c>
      <c r="XEV898" s="49"/>
      <c r="XEW898" s="49"/>
      <c r="XEX898" s="49"/>
    </row>
    <row r="899" ht="23" customHeight="1" spans="1:5 16376:16378">
      <c r="A899" s="63" t="s">
        <v>168</v>
      </c>
      <c r="B899" s="63" t="s">
        <v>170</v>
      </c>
      <c r="C899" s="63" t="s">
        <v>545</v>
      </c>
      <c r="D899" s="77">
        <v>1.2</v>
      </c>
      <c r="E899" s="67" t="s">
        <v>162</v>
      </c>
      <c r="XEV899" s="49"/>
      <c r="XEW899" s="49"/>
      <c r="XEX899" s="49"/>
    </row>
    <row r="900" ht="23" customHeight="1" spans="1:5 16376:16378">
      <c r="A900" s="78" t="s">
        <v>171</v>
      </c>
      <c r="B900" s="78"/>
      <c r="C900" s="79"/>
      <c r="D900" s="80">
        <f>SUM(D901:D901)</f>
        <v>5</v>
      </c>
      <c r="E900" s="83"/>
      <c r="XEV900" s="49"/>
      <c r="XEW900" s="49"/>
      <c r="XEX900" s="49"/>
    </row>
    <row r="901" ht="23" customHeight="1" spans="1:5 16376:16378">
      <c r="A901" s="78" t="s">
        <v>172</v>
      </c>
      <c r="B901" s="75" t="s">
        <v>546</v>
      </c>
      <c r="C901" s="63" t="s">
        <v>545</v>
      </c>
      <c r="D901" s="73">
        <v>5</v>
      </c>
      <c r="E901" s="76" t="s">
        <v>180</v>
      </c>
      <c r="XEV901" s="49"/>
      <c r="XEW901" s="49"/>
      <c r="XEX901" s="49"/>
    </row>
    <row r="902" ht="23" customHeight="1" spans="1:5 16376:16378">
      <c r="A902" s="61" t="s">
        <v>547</v>
      </c>
      <c r="B902" s="61"/>
      <c r="C902" s="61"/>
      <c r="D902" s="64">
        <f>SUM(D904:D906)</f>
        <v>840.84</v>
      </c>
      <c r="E902" s="63"/>
      <c r="XEV902" s="49"/>
      <c r="XEW902" s="49"/>
      <c r="XEX902" s="49"/>
    </row>
    <row r="903" ht="23" customHeight="1" spans="1:5 16376:16378">
      <c r="A903" s="78" t="s">
        <v>171</v>
      </c>
      <c r="B903" s="78"/>
      <c r="C903" s="79"/>
      <c r="D903" s="80">
        <f>SUM(D904:D906)</f>
        <v>840.84</v>
      </c>
      <c r="E903" s="83"/>
      <c r="XEV903" s="49"/>
      <c r="XEW903" s="49"/>
      <c r="XEX903" s="49"/>
    </row>
    <row r="904" ht="23" customHeight="1" spans="1:5 16376:16378">
      <c r="A904" s="92" t="s">
        <v>172</v>
      </c>
      <c r="B904" s="94" t="s">
        <v>548</v>
      </c>
      <c r="C904" s="100" t="s">
        <v>549</v>
      </c>
      <c r="D904" s="95">
        <v>650</v>
      </c>
      <c r="E904" s="76" t="s">
        <v>162</v>
      </c>
      <c r="XEV904" s="49"/>
      <c r="XEW904" s="49"/>
      <c r="XEX904" s="49"/>
    </row>
    <row r="905" ht="23" customHeight="1" spans="1:5 16376:16378">
      <c r="A905" s="78" t="s">
        <v>172</v>
      </c>
      <c r="B905" s="75" t="s">
        <v>550</v>
      </c>
      <c r="C905" s="100" t="s">
        <v>549</v>
      </c>
      <c r="D905" s="84">
        <v>35</v>
      </c>
      <c r="E905" s="76" t="s">
        <v>180</v>
      </c>
      <c r="XEV905" s="49"/>
      <c r="XEW905" s="49"/>
      <c r="XEX905" s="49"/>
    </row>
    <row r="906" ht="23" customHeight="1" spans="1:5 16376:16378">
      <c r="A906" s="78" t="s">
        <v>172</v>
      </c>
      <c r="B906" s="75" t="s">
        <v>541</v>
      </c>
      <c r="C906" s="90" t="s">
        <v>549</v>
      </c>
      <c r="D906" s="84">
        <v>155.84</v>
      </c>
      <c r="E906" s="76" t="s">
        <v>162</v>
      </c>
      <c r="XEV906" s="49"/>
      <c r="XEW906" s="49"/>
      <c r="XEX906" s="49"/>
    </row>
    <row r="907" ht="23" customHeight="1" spans="1:5 16376:16378">
      <c r="A907" s="61" t="s">
        <v>551</v>
      </c>
      <c r="B907" s="61"/>
      <c r="C907" s="61"/>
      <c r="D907" s="64">
        <f>SUM(D909:D909)</f>
        <v>204.66</v>
      </c>
      <c r="E907" s="63"/>
      <c r="XEV907" s="49"/>
      <c r="XEW907" s="49"/>
      <c r="XEX907" s="49"/>
    </row>
    <row r="908" ht="23" customHeight="1" spans="1:5 16376:16378">
      <c r="A908" s="78" t="s">
        <v>171</v>
      </c>
      <c r="B908" s="78"/>
      <c r="C908" s="79"/>
      <c r="D908" s="80">
        <f>SUM(D909:D909)</f>
        <v>204.66</v>
      </c>
      <c r="E908" s="83"/>
      <c r="XEV908" s="49"/>
      <c r="XEW908" s="49"/>
      <c r="XEX908" s="49"/>
    </row>
    <row r="909" ht="23" customHeight="1" spans="1:5 16376:16378">
      <c r="A909" s="78" t="s">
        <v>172</v>
      </c>
      <c r="B909" s="75" t="s">
        <v>541</v>
      </c>
      <c r="C909" s="90" t="s">
        <v>552</v>
      </c>
      <c r="D909" s="73">
        <v>204.66</v>
      </c>
      <c r="E909" s="76" t="s">
        <v>162</v>
      </c>
      <c r="XEV909" s="49"/>
      <c r="XEW909" s="49"/>
      <c r="XEX909" s="49"/>
    </row>
    <row r="910" ht="23" customHeight="1" spans="1:5 16376:16378">
      <c r="A910" s="61" t="s">
        <v>553</v>
      </c>
      <c r="B910" s="61"/>
      <c r="C910" s="61"/>
      <c r="D910" s="64">
        <f>D911+D916+D919</f>
        <v>131.92</v>
      </c>
      <c r="E910" s="63"/>
      <c r="XEV910" s="49"/>
      <c r="XEW910" s="49"/>
      <c r="XEX910" s="49"/>
    </row>
    <row r="911" ht="23" customHeight="1" spans="1:5 16376:16378">
      <c r="A911" s="61" t="s">
        <v>158</v>
      </c>
      <c r="B911" s="61"/>
      <c r="C911" s="61"/>
      <c r="D911" s="64">
        <v>107.12</v>
      </c>
      <c r="E911" s="63"/>
      <c r="XEV911" s="49"/>
      <c r="XEW911" s="49"/>
      <c r="XEX911" s="49"/>
    </row>
    <row r="912" ht="23" customHeight="1" spans="1:5 16376:16378">
      <c r="A912" s="63" t="s">
        <v>159</v>
      </c>
      <c r="B912" s="63" t="s">
        <v>165</v>
      </c>
      <c r="C912" s="63" t="s">
        <v>554</v>
      </c>
      <c r="D912" s="77">
        <v>17.87</v>
      </c>
      <c r="E912" s="67" t="s">
        <v>162</v>
      </c>
      <c r="XEV912" s="49"/>
      <c r="XEW912" s="49"/>
      <c r="XEX912" s="49"/>
    </row>
    <row r="913" ht="23" customHeight="1" spans="1:5 16376:16378">
      <c r="A913" s="63" t="s">
        <v>159</v>
      </c>
      <c r="B913" s="63" t="s">
        <v>160</v>
      </c>
      <c r="C913" s="63" t="s">
        <v>554</v>
      </c>
      <c r="D913" s="77">
        <v>75.4</v>
      </c>
      <c r="E913" s="67" t="s">
        <v>162</v>
      </c>
      <c r="XEV913" s="49"/>
      <c r="XEW913" s="49"/>
      <c r="XEX913" s="49"/>
    </row>
    <row r="914" ht="23" customHeight="1" spans="1:5 16376:16378">
      <c r="A914" s="63" t="s">
        <v>159</v>
      </c>
      <c r="B914" s="63" t="s">
        <v>166</v>
      </c>
      <c r="C914" s="63" t="s">
        <v>554</v>
      </c>
      <c r="D914" s="77">
        <v>4.8</v>
      </c>
      <c r="E914" s="67" t="s">
        <v>162</v>
      </c>
      <c r="XEV914" s="49"/>
      <c r="XEW914" s="49"/>
      <c r="XEX914" s="49"/>
    </row>
    <row r="915" ht="23" customHeight="1" spans="1:5 16376:16378">
      <c r="A915" s="63" t="s">
        <v>159</v>
      </c>
      <c r="B915" s="63" t="s">
        <v>164</v>
      </c>
      <c r="C915" s="63" t="s">
        <v>554</v>
      </c>
      <c r="D915" s="77">
        <v>9.04</v>
      </c>
      <c r="E915" s="67" t="s">
        <v>162</v>
      </c>
      <c r="XEV915" s="49"/>
      <c r="XEW915" s="49"/>
      <c r="XEX915" s="49"/>
    </row>
    <row r="916" ht="23" customHeight="1" spans="1:5 16376:16378">
      <c r="A916" s="61" t="s">
        <v>167</v>
      </c>
      <c r="B916" s="61"/>
      <c r="C916" s="61"/>
      <c r="D916" s="64">
        <v>16.8</v>
      </c>
      <c r="E916" s="63"/>
      <c r="XEV916" s="49"/>
      <c r="XEW916" s="49"/>
      <c r="XEX916" s="49"/>
    </row>
    <row r="917" ht="23" customHeight="1" spans="1:5 16376:16378">
      <c r="A917" s="63" t="s">
        <v>168</v>
      </c>
      <c r="B917" s="63" t="s">
        <v>169</v>
      </c>
      <c r="C917" s="63" t="s">
        <v>554</v>
      </c>
      <c r="D917" s="77">
        <v>9.36</v>
      </c>
      <c r="E917" s="67" t="s">
        <v>162</v>
      </c>
      <c r="XEV917" s="49"/>
      <c r="XEW917" s="49"/>
      <c r="XEX917" s="49"/>
    </row>
    <row r="918" ht="23" customHeight="1" spans="1:5 16376:16378">
      <c r="A918" s="63" t="s">
        <v>168</v>
      </c>
      <c r="B918" s="63" t="s">
        <v>170</v>
      </c>
      <c r="C918" s="63" t="s">
        <v>554</v>
      </c>
      <c r="D918" s="77">
        <v>7.44</v>
      </c>
      <c r="E918" s="67" t="s">
        <v>162</v>
      </c>
      <c r="XEV918" s="49"/>
      <c r="XEW918" s="49"/>
      <c r="XEX918" s="49"/>
    </row>
    <row r="919" ht="23" customHeight="1" spans="1:5 16376:16378">
      <c r="A919" s="78" t="s">
        <v>171</v>
      </c>
      <c r="B919" s="78"/>
      <c r="C919" s="79"/>
      <c r="D919" s="95">
        <f>D920</f>
        <v>8</v>
      </c>
      <c r="E919" s="99"/>
      <c r="XEV919" s="49"/>
      <c r="XEW919" s="49"/>
      <c r="XEX919" s="49"/>
    </row>
    <row r="920" ht="23" customHeight="1" spans="1:5 16376:16378">
      <c r="A920" s="101" t="s">
        <v>172</v>
      </c>
      <c r="B920" s="102" t="s">
        <v>555</v>
      </c>
      <c r="C920" s="103" t="s">
        <v>554</v>
      </c>
      <c r="D920" s="95">
        <v>8</v>
      </c>
      <c r="E920" s="99" t="s">
        <v>180</v>
      </c>
      <c r="XEV920" s="49"/>
      <c r="XEW920" s="49"/>
      <c r="XEX920" s="49"/>
    </row>
    <row r="921" ht="23" customHeight="1" spans="1:5 16376:16378">
      <c r="A921" s="61" t="s">
        <v>556</v>
      </c>
      <c r="B921" s="61"/>
      <c r="C921" s="61"/>
      <c r="D921" s="64">
        <f>D922+D928</f>
        <v>1282.42</v>
      </c>
      <c r="E921" s="63"/>
      <c r="XEV921" s="49"/>
      <c r="XEW921" s="49"/>
      <c r="XEX921" s="49"/>
    </row>
    <row r="922" ht="23" customHeight="1" spans="1:5 16376:16378">
      <c r="A922" s="61" t="s">
        <v>158</v>
      </c>
      <c r="B922" s="61"/>
      <c r="C922" s="61"/>
      <c r="D922" s="64">
        <v>1160.76</v>
      </c>
      <c r="E922" s="63"/>
      <c r="XEV922" s="49"/>
      <c r="XEW922" s="49"/>
      <c r="XEX922" s="49"/>
    </row>
    <row r="923" ht="23" customHeight="1" spans="1:5 16376:16378">
      <c r="A923" s="63" t="s">
        <v>159</v>
      </c>
      <c r="B923" s="63" t="s">
        <v>165</v>
      </c>
      <c r="C923" s="63" t="s">
        <v>557</v>
      </c>
      <c r="D923" s="77">
        <v>196.09</v>
      </c>
      <c r="E923" s="67" t="s">
        <v>162</v>
      </c>
      <c r="XEV923" s="49"/>
      <c r="XEW923" s="49"/>
      <c r="XEX923" s="49"/>
    </row>
    <row r="924" ht="23" customHeight="1" spans="1:5 16376:16378">
      <c r="A924" s="63" t="s">
        <v>159</v>
      </c>
      <c r="B924" s="63" t="s">
        <v>166</v>
      </c>
      <c r="C924" s="63" t="s">
        <v>557</v>
      </c>
      <c r="D924" s="77">
        <v>57.6</v>
      </c>
      <c r="E924" s="67" t="s">
        <v>162</v>
      </c>
      <c r="XEV924" s="49"/>
      <c r="XEW924" s="49"/>
      <c r="XEX924" s="49"/>
    </row>
    <row r="925" ht="23" customHeight="1" spans="1:5 16376:16378">
      <c r="A925" s="63" t="s">
        <v>159</v>
      </c>
      <c r="B925" s="63" t="s">
        <v>164</v>
      </c>
      <c r="C925" s="63" t="s">
        <v>557</v>
      </c>
      <c r="D925" s="77">
        <v>96.89</v>
      </c>
      <c r="E925" s="67" t="s">
        <v>162</v>
      </c>
      <c r="XEV925" s="49"/>
      <c r="XEW925" s="49"/>
      <c r="XEX925" s="49"/>
    </row>
    <row r="926" ht="23" customHeight="1" spans="1:5 16376:16378">
      <c r="A926" s="63" t="s">
        <v>159</v>
      </c>
      <c r="B926" s="63" t="s">
        <v>160</v>
      </c>
      <c r="C926" s="63" t="s">
        <v>557</v>
      </c>
      <c r="D926" s="77">
        <v>807.56</v>
      </c>
      <c r="E926" s="67" t="s">
        <v>162</v>
      </c>
      <c r="XEV926" s="49"/>
      <c r="XEW926" s="49"/>
      <c r="XEX926" s="49"/>
    </row>
    <row r="927" ht="23" customHeight="1" spans="1:5 16376:16378">
      <c r="A927" s="63" t="s">
        <v>159</v>
      </c>
      <c r="B927" s="63" t="s">
        <v>163</v>
      </c>
      <c r="C927" s="63" t="s">
        <v>557</v>
      </c>
      <c r="D927" s="77">
        <v>2.63</v>
      </c>
      <c r="E927" s="67" t="s">
        <v>162</v>
      </c>
      <c r="XEV927" s="49"/>
      <c r="XEW927" s="49"/>
      <c r="XEX927" s="49"/>
    </row>
    <row r="928" ht="23" customHeight="1" spans="1:5 16376:16378">
      <c r="A928" s="61" t="s">
        <v>167</v>
      </c>
      <c r="B928" s="61"/>
      <c r="C928" s="61"/>
      <c r="D928" s="64">
        <v>121.66</v>
      </c>
      <c r="E928" s="63"/>
      <c r="XEV928" s="49"/>
      <c r="XEW928" s="49"/>
      <c r="XEX928" s="49"/>
    </row>
    <row r="929" ht="23" customHeight="1" spans="1:5 16376:16378">
      <c r="A929" s="63" t="s">
        <v>168</v>
      </c>
      <c r="B929" s="63" t="s">
        <v>170</v>
      </c>
      <c r="C929" s="63" t="s">
        <v>557</v>
      </c>
      <c r="D929" s="77">
        <v>29.5</v>
      </c>
      <c r="E929" s="67" t="s">
        <v>162</v>
      </c>
      <c r="XEV929" s="49"/>
      <c r="XEW929" s="49"/>
      <c r="XEX929" s="49"/>
    </row>
    <row r="930" ht="23" customHeight="1" spans="1:5 16376:16378">
      <c r="A930" s="63" t="s">
        <v>168</v>
      </c>
      <c r="B930" s="63" t="s">
        <v>169</v>
      </c>
      <c r="C930" s="63" t="s">
        <v>557</v>
      </c>
      <c r="D930" s="77">
        <v>92.16</v>
      </c>
      <c r="E930" s="67" t="s">
        <v>162</v>
      </c>
      <c r="XEV930" s="49"/>
      <c r="XEW930" s="49"/>
      <c r="XEX930" s="49"/>
    </row>
    <row r="931" ht="23" customHeight="1" spans="1:5 16376:16378">
      <c r="A931" s="61" t="s">
        <v>558</v>
      </c>
      <c r="B931" s="61"/>
      <c r="C931" s="61"/>
      <c r="D931" s="64">
        <f>D932+D937</f>
        <v>70.25</v>
      </c>
      <c r="E931" s="63"/>
      <c r="XEV931" s="49"/>
      <c r="XEW931" s="49"/>
      <c r="XEX931" s="49"/>
    </row>
    <row r="932" ht="23" customHeight="1" spans="1:5 16376:16378">
      <c r="A932" s="61" t="s">
        <v>158</v>
      </c>
      <c r="B932" s="61"/>
      <c r="C932" s="61"/>
      <c r="D932" s="64">
        <v>63.95</v>
      </c>
      <c r="E932" s="63"/>
      <c r="XEV932" s="49"/>
      <c r="XEW932" s="49"/>
      <c r="XEX932" s="49"/>
    </row>
    <row r="933" ht="23" customHeight="1" spans="1:5 16376:16378">
      <c r="A933" s="63" t="s">
        <v>159</v>
      </c>
      <c r="B933" s="63" t="s">
        <v>165</v>
      </c>
      <c r="C933" s="63" t="s">
        <v>559</v>
      </c>
      <c r="D933" s="77">
        <v>10.9</v>
      </c>
      <c r="E933" s="67" t="s">
        <v>162</v>
      </c>
      <c r="XEV933" s="49"/>
      <c r="XEW933" s="49"/>
      <c r="XEX933" s="49"/>
    </row>
    <row r="934" ht="23" customHeight="1" spans="1:5 16376:16378">
      <c r="A934" s="63" t="s">
        <v>159</v>
      </c>
      <c r="B934" s="63" t="s">
        <v>160</v>
      </c>
      <c r="C934" s="63" t="s">
        <v>559</v>
      </c>
      <c r="D934" s="77">
        <v>44.69</v>
      </c>
      <c r="E934" s="67" t="s">
        <v>162</v>
      </c>
      <c r="XEV934" s="49"/>
      <c r="XEW934" s="49"/>
      <c r="XEX934" s="49"/>
    </row>
    <row r="935" ht="23" customHeight="1" spans="1:5 16376:16378">
      <c r="A935" s="63" t="s">
        <v>159</v>
      </c>
      <c r="B935" s="63" t="s">
        <v>164</v>
      </c>
      <c r="C935" s="63" t="s">
        <v>559</v>
      </c>
      <c r="D935" s="77">
        <v>5.36</v>
      </c>
      <c r="E935" s="67" t="s">
        <v>162</v>
      </c>
      <c r="XEV935" s="49"/>
      <c r="XEW935" s="49"/>
      <c r="XEX935" s="49"/>
    </row>
    <row r="936" ht="23" customHeight="1" spans="1:5 16376:16378">
      <c r="A936" s="63" t="s">
        <v>159</v>
      </c>
      <c r="B936" s="63" t="s">
        <v>166</v>
      </c>
      <c r="C936" s="63" t="s">
        <v>559</v>
      </c>
      <c r="D936" s="77">
        <v>3</v>
      </c>
      <c r="E936" s="67" t="s">
        <v>162</v>
      </c>
      <c r="XEV936" s="49"/>
      <c r="XEW936" s="49"/>
      <c r="XEX936" s="49"/>
    </row>
    <row r="937" ht="23" customHeight="1" spans="1:5 16376:16378">
      <c r="A937" s="61" t="s">
        <v>167</v>
      </c>
      <c r="B937" s="61"/>
      <c r="C937" s="61"/>
      <c r="D937" s="64">
        <v>6.3</v>
      </c>
      <c r="E937" s="63"/>
      <c r="XEV937" s="49"/>
      <c r="XEW937" s="49"/>
      <c r="XEX937" s="49"/>
    </row>
    <row r="938" ht="23" customHeight="1" spans="1:5 16376:16378">
      <c r="A938" s="63" t="s">
        <v>168</v>
      </c>
      <c r="B938" s="63" t="s">
        <v>170</v>
      </c>
      <c r="C938" s="63" t="s">
        <v>559</v>
      </c>
      <c r="D938" s="77">
        <v>1.5</v>
      </c>
      <c r="E938" s="67" t="s">
        <v>162</v>
      </c>
      <c r="XEV938" s="49"/>
      <c r="XEW938" s="49"/>
      <c r="XEX938" s="49"/>
    </row>
    <row r="939" ht="23" customHeight="1" spans="1:5 16376:16378">
      <c r="A939" s="63" t="s">
        <v>168</v>
      </c>
      <c r="B939" s="63" t="s">
        <v>169</v>
      </c>
      <c r="C939" s="63" t="s">
        <v>559</v>
      </c>
      <c r="D939" s="77">
        <v>4.8</v>
      </c>
      <c r="E939" s="67" t="s">
        <v>162</v>
      </c>
      <c r="XEV939" s="49"/>
      <c r="XEW939" s="49"/>
      <c r="XEX939" s="49"/>
    </row>
    <row r="940" ht="23" customHeight="1" spans="1:5 16376:16378">
      <c r="A940" s="61" t="s">
        <v>560</v>
      </c>
      <c r="B940" s="61"/>
      <c r="C940" s="61"/>
      <c r="D940" s="64">
        <f>D941+D947+D950</f>
        <v>302.62</v>
      </c>
      <c r="E940" s="63"/>
      <c r="XEV940" s="49"/>
      <c r="XEW940" s="49"/>
      <c r="XEX940" s="49"/>
    </row>
    <row r="941" ht="23" customHeight="1" spans="1:5 16376:16378">
      <c r="A941" s="61" t="s">
        <v>158</v>
      </c>
      <c r="B941" s="61"/>
      <c r="C941" s="61"/>
      <c r="D941" s="64">
        <v>249.18</v>
      </c>
      <c r="E941" s="63"/>
      <c r="XEV941" s="49"/>
      <c r="XEW941" s="49"/>
      <c r="XEX941" s="49"/>
    </row>
    <row r="942" ht="23" customHeight="1" spans="1:5 16376:16378">
      <c r="A942" s="63" t="s">
        <v>159</v>
      </c>
      <c r="B942" s="63" t="s">
        <v>165</v>
      </c>
      <c r="C942" s="63" t="s">
        <v>561</v>
      </c>
      <c r="D942" s="77">
        <v>37.9</v>
      </c>
      <c r="E942" s="67" t="s">
        <v>162</v>
      </c>
      <c r="XEV942" s="49"/>
      <c r="XEW942" s="49"/>
      <c r="XEX942" s="49"/>
    </row>
    <row r="943" ht="23" customHeight="1" spans="1:5 16376:16378">
      <c r="A943" s="63" t="s">
        <v>159</v>
      </c>
      <c r="B943" s="63" t="s">
        <v>160</v>
      </c>
      <c r="C943" s="63" t="s">
        <v>561</v>
      </c>
      <c r="D943" s="77">
        <v>160.5</v>
      </c>
      <c r="E943" s="67" t="s">
        <v>162</v>
      </c>
      <c r="XEV943" s="49"/>
      <c r="XEW943" s="49"/>
      <c r="XEX943" s="49"/>
    </row>
    <row r="944" ht="23" customHeight="1" spans="1:5 16376:16378">
      <c r="A944" s="63" t="s">
        <v>159</v>
      </c>
      <c r="B944" s="63" t="s">
        <v>164</v>
      </c>
      <c r="C944" s="63" t="s">
        <v>561</v>
      </c>
      <c r="D944" s="77">
        <v>19.26</v>
      </c>
      <c r="E944" s="67" t="s">
        <v>162</v>
      </c>
      <c r="XEV944" s="49"/>
      <c r="XEW944" s="49"/>
      <c r="XEX944" s="49"/>
    </row>
    <row r="945" ht="23" customHeight="1" spans="1:5 16376:16378">
      <c r="A945" s="63" t="s">
        <v>159</v>
      </c>
      <c r="B945" s="63" t="s">
        <v>163</v>
      </c>
      <c r="C945" s="63" t="s">
        <v>561</v>
      </c>
      <c r="D945" s="77">
        <v>21.92</v>
      </c>
      <c r="E945" s="67" t="s">
        <v>162</v>
      </c>
      <c r="XEV945" s="49"/>
      <c r="XEW945" s="49"/>
      <c r="XEX945" s="49"/>
    </row>
    <row r="946" ht="23" customHeight="1" spans="1:5 16376:16378">
      <c r="A946" s="63" t="s">
        <v>159</v>
      </c>
      <c r="B946" s="63" t="s">
        <v>166</v>
      </c>
      <c r="C946" s="63" t="s">
        <v>561</v>
      </c>
      <c r="D946" s="77">
        <v>9.6</v>
      </c>
      <c r="E946" s="67" t="s">
        <v>162</v>
      </c>
      <c r="XEV946" s="49"/>
      <c r="XEW946" s="49"/>
      <c r="XEX946" s="49"/>
    </row>
    <row r="947" ht="23" customHeight="1" spans="1:5 16376:16378">
      <c r="A947" s="61" t="s">
        <v>167</v>
      </c>
      <c r="B947" s="61"/>
      <c r="C947" s="61"/>
      <c r="D947" s="64">
        <v>47.44</v>
      </c>
      <c r="E947" s="63"/>
      <c r="XEV947" s="49"/>
      <c r="XEW947" s="49"/>
      <c r="XEX947" s="49"/>
    </row>
    <row r="948" ht="23" customHeight="1" spans="1:5 16376:16378">
      <c r="A948" s="63" t="s">
        <v>168</v>
      </c>
      <c r="B948" s="63" t="s">
        <v>170</v>
      </c>
      <c r="C948" s="63" t="s">
        <v>561</v>
      </c>
      <c r="D948" s="77">
        <v>28.24</v>
      </c>
      <c r="E948" s="67" t="s">
        <v>162</v>
      </c>
      <c r="XEV948" s="49"/>
      <c r="XEW948" s="49"/>
      <c r="XEX948" s="49"/>
    </row>
    <row r="949" ht="23" customHeight="1" spans="1:5 16376:16378">
      <c r="A949" s="63" t="s">
        <v>168</v>
      </c>
      <c r="B949" s="63" t="s">
        <v>169</v>
      </c>
      <c r="C949" s="63" t="s">
        <v>561</v>
      </c>
      <c r="D949" s="77">
        <v>19.2</v>
      </c>
      <c r="E949" s="67" t="s">
        <v>162</v>
      </c>
      <c r="XEV949" s="49"/>
      <c r="XEW949" s="49"/>
      <c r="XEX949" s="49"/>
    </row>
    <row r="950" ht="23" customHeight="1" spans="1:5 16376:16378">
      <c r="A950" s="78" t="s">
        <v>171</v>
      </c>
      <c r="B950" s="78"/>
      <c r="C950" s="79"/>
      <c r="D950" s="80">
        <f>SUM(D951:D951)</f>
        <v>6</v>
      </c>
      <c r="E950" s="83"/>
      <c r="XEV950" s="49"/>
      <c r="XEW950" s="49"/>
      <c r="XEX950" s="49"/>
    </row>
    <row r="951" ht="23" customHeight="1" spans="1:5 16376:16378">
      <c r="A951" s="78" t="s">
        <v>172</v>
      </c>
      <c r="B951" s="75" t="s">
        <v>562</v>
      </c>
      <c r="C951" s="63" t="s">
        <v>561</v>
      </c>
      <c r="D951" s="84">
        <v>6</v>
      </c>
      <c r="E951" s="76" t="s">
        <v>180</v>
      </c>
      <c r="XEV951" s="49"/>
      <c r="XEW951" s="49"/>
      <c r="XEX951" s="49"/>
    </row>
    <row r="952" ht="23" customHeight="1" spans="1:5 16376:16378">
      <c r="A952" s="61" t="s">
        <v>563</v>
      </c>
      <c r="B952" s="61"/>
      <c r="C952" s="61"/>
      <c r="D952" s="64">
        <f>D953+D958</f>
        <v>309.48</v>
      </c>
      <c r="E952" s="63"/>
      <c r="XEV952" s="49"/>
      <c r="XEW952" s="49"/>
      <c r="XEX952" s="49"/>
    </row>
    <row r="953" ht="23" customHeight="1" spans="1:5 16376:16378">
      <c r="A953" s="61" t="s">
        <v>158</v>
      </c>
      <c r="B953" s="61"/>
      <c r="C953" s="61"/>
      <c r="D953" s="64">
        <v>281.76</v>
      </c>
      <c r="E953" s="63"/>
      <c r="XEV953" s="49"/>
      <c r="XEW953" s="49"/>
      <c r="XEX953" s="49"/>
    </row>
    <row r="954" ht="23" customHeight="1" spans="1:5 16376:16378">
      <c r="A954" s="63" t="s">
        <v>159</v>
      </c>
      <c r="B954" s="63" t="s">
        <v>160</v>
      </c>
      <c r="C954" s="63" t="s">
        <v>564</v>
      </c>
      <c r="D954" s="77">
        <v>196.93</v>
      </c>
      <c r="E954" s="67" t="s">
        <v>162</v>
      </c>
      <c r="XEV954" s="49"/>
      <c r="XEW954" s="49"/>
      <c r="XEX954" s="49"/>
    </row>
    <row r="955" ht="23" customHeight="1" spans="1:5 16376:16378">
      <c r="A955" s="63" t="s">
        <v>159</v>
      </c>
      <c r="B955" s="63" t="s">
        <v>166</v>
      </c>
      <c r="C955" s="63" t="s">
        <v>564</v>
      </c>
      <c r="D955" s="77">
        <v>13.2</v>
      </c>
      <c r="E955" s="67" t="s">
        <v>162</v>
      </c>
      <c r="XEV955" s="49"/>
      <c r="XEW955" s="49"/>
      <c r="XEX955" s="49"/>
    </row>
    <row r="956" ht="23" customHeight="1" spans="1:5 16376:16378">
      <c r="A956" s="63" t="s">
        <v>159</v>
      </c>
      <c r="B956" s="63" t="s">
        <v>165</v>
      </c>
      <c r="C956" s="63" t="s">
        <v>564</v>
      </c>
      <c r="D956" s="77">
        <v>48.01</v>
      </c>
      <c r="E956" s="67" t="s">
        <v>162</v>
      </c>
      <c r="XEV956" s="49"/>
      <c r="XEW956" s="49"/>
      <c r="XEX956" s="49"/>
    </row>
    <row r="957" ht="23" customHeight="1" spans="1:5 16376:16378">
      <c r="A957" s="63" t="s">
        <v>159</v>
      </c>
      <c r="B957" s="63" t="s">
        <v>164</v>
      </c>
      <c r="C957" s="63" t="s">
        <v>564</v>
      </c>
      <c r="D957" s="77">
        <v>23.62</v>
      </c>
      <c r="E957" s="67" t="s">
        <v>162</v>
      </c>
      <c r="XEV957" s="49"/>
      <c r="XEW957" s="49"/>
      <c r="XEX957" s="49"/>
    </row>
    <row r="958" ht="23" customHeight="1" spans="1:5 16376:16378">
      <c r="A958" s="61" t="s">
        <v>167</v>
      </c>
      <c r="B958" s="61"/>
      <c r="C958" s="61"/>
      <c r="D958" s="64">
        <v>27.72</v>
      </c>
      <c r="E958" s="63"/>
      <c r="XEV958" s="49"/>
      <c r="XEW958" s="49"/>
      <c r="XEX958" s="49"/>
    </row>
    <row r="959" ht="23" customHeight="1" spans="1:5 16376:16378">
      <c r="A959" s="63" t="s">
        <v>168</v>
      </c>
      <c r="B959" s="63" t="s">
        <v>169</v>
      </c>
      <c r="C959" s="63" t="s">
        <v>564</v>
      </c>
      <c r="D959" s="77">
        <v>21.12</v>
      </c>
      <c r="E959" s="67" t="s">
        <v>162</v>
      </c>
      <c r="XEV959" s="49"/>
      <c r="XEW959" s="49"/>
      <c r="XEX959" s="49"/>
    </row>
    <row r="960" ht="23" customHeight="1" spans="1:5 16376:16378">
      <c r="A960" s="63" t="s">
        <v>168</v>
      </c>
      <c r="B960" s="63" t="s">
        <v>170</v>
      </c>
      <c r="C960" s="63" t="s">
        <v>564</v>
      </c>
      <c r="D960" s="77">
        <v>6.6</v>
      </c>
      <c r="E960" s="67" t="s">
        <v>162</v>
      </c>
      <c r="XEV960" s="49"/>
      <c r="XEW960" s="49"/>
      <c r="XEX960" s="49"/>
    </row>
    <row r="961" ht="23" customHeight="1" spans="1:5 16376:16378">
      <c r="A961" s="104" t="s">
        <v>565</v>
      </c>
      <c r="B961" s="105"/>
      <c r="C961" s="106"/>
      <c r="D961" s="107">
        <f>D962</f>
        <v>716.8</v>
      </c>
      <c r="E961" s="108"/>
      <c r="XEV961" s="49"/>
      <c r="XEW961" s="49"/>
      <c r="XEX961" s="49"/>
    </row>
    <row r="962" ht="23" customHeight="1" spans="1:5 16376:16378">
      <c r="A962" s="78" t="s">
        <v>171</v>
      </c>
      <c r="B962" s="78"/>
      <c r="C962" s="79"/>
      <c r="D962" s="80">
        <f>SUM(D963:D968)</f>
        <v>716.8</v>
      </c>
      <c r="E962" s="83"/>
      <c r="XEV962" s="49"/>
      <c r="XEW962" s="49"/>
      <c r="XEX962" s="49"/>
    </row>
    <row r="963" ht="23" customHeight="1" spans="1:5 16376:16378">
      <c r="A963" s="92" t="s">
        <v>172</v>
      </c>
      <c r="B963" s="94" t="s">
        <v>566</v>
      </c>
      <c r="C963" s="81" t="s">
        <v>567</v>
      </c>
      <c r="D963" s="73">
        <v>7.1</v>
      </c>
      <c r="E963" s="76" t="s">
        <v>174</v>
      </c>
      <c r="XEV963" s="49"/>
      <c r="XEW963" s="49"/>
      <c r="XEX963" s="49"/>
    </row>
    <row r="964" ht="23" customHeight="1" spans="1:5 16376:16378">
      <c r="A964" s="92" t="s">
        <v>172</v>
      </c>
      <c r="B964" s="75" t="s">
        <v>568</v>
      </c>
      <c r="C964" s="81" t="s">
        <v>567</v>
      </c>
      <c r="D964" s="73">
        <v>30</v>
      </c>
      <c r="E964" s="76" t="s">
        <v>180</v>
      </c>
      <c r="XEV964" s="49"/>
      <c r="XEW964" s="49"/>
      <c r="XEX964" s="49"/>
    </row>
    <row r="965" ht="23" customHeight="1" spans="1:5 16376:16378">
      <c r="A965" s="92" t="s">
        <v>172</v>
      </c>
      <c r="B965" s="75" t="s">
        <v>569</v>
      </c>
      <c r="C965" s="81" t="s">
        <v>567</v>
      </c>
      <c r="D965" s="73">
        <v>20</v>
      </c>
      <c r="E965" s="76" t="s">
        <v>180</v>
      </c>
      <c r="XEV965" s="49"/>
      <c r="XEW965" s="49"/>
      <c r="XEX965" s="49"/>
    </row>
    <row r="966" ht="23" customHeight="1" spans="1:5 16376:16378">
      <c r="A966" s="92" t="s">
        <v>172</v>
      </c>
      <c r="B966" s="75" t="s">
        <v>570</v>
      </c>
      <c r="C966" s="81" t="s">
        <v>567</v>
      </c>
      <c r="D966" s="73">
        <v>539.7</v>
      </c>
      <c r="E966" s="76" t="s">
        <v>174</v>
      </c>
      <c r="XEV966" s="49"/>
      <c r="XEW966" s="49"/>
      <c r="XEX966" s="49"/>
    </row>
    <row r="967" ht="23" customHeight="1" spans="1:5 16376:16378">
      <c r="A967" s="78" t="s">
        <v>172</v>
      </c>
      <c r="B967" s="75" t="s">
        <v>571</v>
      </c>
      <c r="C967" s="81" t="s">
        <v>567</v>
      </c>
      <c r="D967" s="73">
        <v>100</v>
      </c>
      <c r="E967" s="76" t="s">
        <v>174</v>
      </c>
      <c r="XEV967" s="49"/>
      <c r="XEW967" s="49"/>
      <c r="XEX967" s="49"/>
    </row>
    <row r="968" ht="23" customHeight="1" spans="1:5 16376:16378">
      <c r="A968" s="78" t="s">
        <v>172</v>
      </c>
      <c r="B968" s="75" t="s">
        <v>572</v>
      </c>
      <c r="C968" s="90" t="s">
        <v>567</v>
      </c>
      <c r="D968" s="73">
        <v>20</v>
      </c>
      <c r="E968" s="76" t="s">
        <v>180</v>
      </c>
      <c r="XEV968" s="49"/>
      <c r="XEW968" s="49"/>
      <c r="XEX968" s="49"/>
    </row>
    <row r="969" ht="23" customHeight="1" spans="1:5 16376:16378">
      <c r="A969" s="61" t="s">
        <v>573</v>
      </c>
      <c r="B969" s="61"/>
      <c r="C969" s="61"/>
      <c r="D969" s="64">
        <f>D970+D976+D979</f>
        <v>1325.9</v>
      </c>
      <c r="E969" s="63"/>
      <c r="XEV969" s="49"/>
      <c r="XEW969" s="49"/>
      <c r="XEX969" s="49"/>
    </row>
    <row r="970" ht="23" customHeight="1" spans="1:5 16376:16378">
      <c r="A970" s="61" t="s">
        <v>158</v>
      </c>
      <c r="B970" s="61"/>
      <c r="C970" s="61"/>
      <c r="D970" s="64">
        <v>206.54</v>
      </c>
      <c r="E970" s="63"/>
      <c r="XEV970" s="49"/>
      <c r="XEW970" s="49"/>
      <c r="XEX970" s="49"/>
    </row>
    <row r="971" ht="23" customHeight="1" spans="1:5 16376:16378">
      <c r="A971" s="63" t="s">
        <v>159</v>
      </c>
      <c r="B971" s="63" t="s">
        <v>165</v>
      </c>
      <c r="C971" s="63" t="s">
        <v>574</v>
      </c>
      <c r="D971" s="77">
        <v>32</v>
      </c>
      <c r="E971" s="67" t="s">
        <v>162</v>
      </c>
      <c r="XEV971" s="49"/>
      <c r="XEW971" s="49"/>
      <c r="XEX971" s="49"/>
    </row>
    <row r="972" ht="23" customHeight="1" spans="1:5 16376:16378">
      <c r="A972" s="63" t="s">
        <v>159</v>
      </c>
      <c r="B972" s="63" t="s">
        <v>160</v>
      </c>
      <c r="C972" s="63" t="s">
        <v>574</v>
      </c>
      <c r="D972" s="77">
        <v>135.29</v>
      </c>
      <c r="E972" s="67" t="s">
        <v>162</v>
      </c>
      <c r="XEV972" s="49"/>
      <c r="XEW972" s="49"/>
      <c r="XEX972" s="49"/>
    </row>
    <row r="973" ht="23" customHeight="1" spans="1:5 16376:16378">
      <c r="A973" s="63" t="s">
        <v>159</v>
      </c>
      <c r="B973" s="63" t="s">
        <v>164</v>
      </c>
      <c r="C973" s="63" t="s">
        <v>574</v>
      </c>
      <c r="D973" s="77">
        <v>16.23</v>
      </c>
      <c r="E973" s="67" t="s">
        <v>162</v>
      </c>
      <c r="XEV973" s="49"/>
      <c r="XEW973" s="49"/>
      <c r="XEX973" s="49"/>
    </row>
    <row r="974" ht="23" customHeight="1" spans="1:5 16376:16378">
      <c r="A974" s="63" t="s">
        <v>159</v>
      </c>
      <c r="B974" s="63" t="s">
        <v>163</v>
      </c>
      <c r="C974" s="63" t="s">
        <v>574</v>
      </c>
      <c r="D974" s="77">
        <v>15.22</v>
      </c>
      <c r="E974" s="67" t="s">
        <v>162</v>
      </c>
      <c r="XEV974" s="49"/>
      <c r="XEW974" s="49"/>
      <c r="XEX974" s="49"/>
    </row>
    <row r="975" ht="23" customHeight="1" spans="1:5 16376:16378">
      <c r="A975" s="63" t="s">
        <v>159</v>
      </c>
      <c r="B975" s="63" t="s">
        <v>166</v>
      </c>
      <c r="C975" s="63" t="s">
        <v>574</v>
      </c>
      <c r="D975" s="77">
        <v>7.8</v>
      </c>
      <c r="E975" s="67" t="s">
        <v>162</v>
      </c>
      <c r="XEV975" s="49"/>
      <c r="XEW975" s="49"/>
      <c r="XEX975" s="49"/>
    </row>
    <row r="976" ht="23" customHeight="1" spans="1:5 16376:16378">
      <c r="A976" s="61" t="s">
        <v>167</v>
      </c>
      <c r="B976" s="61"/>
      <c r="C976" s="61"/>
      <c r="D976" s="64">
        <v>38.5</v>
      </c>
      <c r="E976" s="63"/>
      <c r="XEV976" s="49"/>
      <c r="XEW976" s="49"/>
      <c r="XEX976" s="49"/>
    </row>
    <row r="977" ht="23" customHeight="1" spans="1:5 16376:16378">
      <c r="A977" s="63" t="s">
        <v>168</v>
      </c>
      <c r="B977" s="63" t="s">
        <v>169</v>
      </c>
      <c r="C977" s="63" t="s">
        <v>574</v>
      </c>
      <c r="D977" s="77">
        <v>15.6</v>
      </c>
      <c r="E977" s="67" t="s">
        <v>162</v>
      </c>
      <c r="XEV977" s="49"/>
      <c r="XEW977" s="49"/>
      <c r="XEX977" s="49"/>
    </row>
    <row r="978" ht="23" customHeight="1" spans="1:5 16376:16378">
      <c r="A978" s="63" t="s">
        <v>168</v>
      </c>
      <c r="B978" s="63" t="s">
        <v>170</v>
      </c>
      <c r="C978" s="63" t="s">
        <v>574</v>
      </c>
      <c r="D978" s="77">
        <v>22.9</v>
      </c>
      <c r="E978" s="67" t="s">
        <v>162</v>
      </c>
      <c r="XEV978" s="49"/>
      <c r="XEW978" s="49"/>
      <c r="XEX978" s="49"/>
    </row>
    <row r="979" ht="23" customHeight="1" spans="1:5 16376:16378">
      <c r="A979" s="78" t="s">
        <v>171</v>
      </c>
      <c r="B979" s="78"/>
      <c r="C979" s="79"/>
      <c r="D979" s="80">
        <f>SUM(D980:D984)</f>
        <v>1080.86</v>
      </c>
      <c r="E979" s="83"/>
      <c r="XEV979" s="49"/>
      <c r="XEW979" s="49"/>
      <c r="XEX979" s="49"/>
    </row>
    <row r="980" ht="23" customHeight="1" spans="1:5 16376:16378">
      <c r="A980" s="92" t="s">
        <v>172</v>
      </c>
      <c r="B980" s="75" t="s">
        <v>575</v>
      </c>
      <c r="C980" s="63" t="s">
        <v>574</v>
      </c>
      <c r="D980" s="73">
        <v>15</v>
      </c>
      <c r="E980" s="76" t="s">
        <v>180</v>
      </c>
      <c r="XEV980" s="49"/>
      <c r="XEW980" s="49"/>
      <c r="XEX980" s="49"/>
    </row>
    <row r="981" ht="23" customHeight="1" spans="1:5 16376:16378">
      <c r="A981" s="78" t="s">
        <v>172</v>
      </c>
      <c r="B981" s="75" t="s">
        <v>576</v>
      </c>
      <c r="C981" s="63" t="s">
        <v>574</v>
      </c>
      <c r="D981" s="73">
        <v>1</v>
      </c>
      <c r="E981" s="76" t="s">
        <v>180</v>
      </c>
      <c r="XEV981" s="49"/>
      <c r="XEW981" s="49"/>
      <c r="XEX981" s="49"/>
    </row>
    <row r="982" ht="23" customHeight="1" spans="1:5 16376:16378">
      <c r="A982" s="78" t="s">
        <v>172</v>
      </c>
      <c r="B982" s="75" t="s">
        <v>577</v>
      </c>
      <c r="C982" s="63" t="s">
        <v>574</v>
      </c>
      <c r="D982" s="73">
        <v>1040</v>
      </c>
      <c r="E982" s="76" t="s">
        <v>174</v>
      </c>
      <c r="XEV982" s="49"/>
      <c r="XEW982" s="49"/>
      <c r="XEX982" s="49"/>
    </row>
    <row r="983" ht="23" customHeight="1" spans="1:5 16376:16378">
      <c r="A983" s="78" t="s">
        <v>172</v>
      </c>
      <c r="B983" s="75" t="s">
        <v>578</v>
      </c>
      <c r="C983" s="63" t="s">
        <v>574</v>
      </c>
      <c r="D983" s="73">
        <v>20</v>
      </c>
      <c r="E983" s="76" t="s">
        <v>180</v>
      </c>
      <c r="XEV983" s="49"/>
      <c r="XEW983" s="49"/>
      <c r="XEX983" s="49"/>
    </row>
    <row r="984" ht="23" customHeight="1" spans="1:5 16376:16378">
      <c r="A984" s="78" t="s">
        <v>172</v>
      </c>
      <c r="B984" s="75" t="s">
        <v>579</v>
      </c>
      <c r="C984" s="63" t="s">
        <v>574</v>
      </c>
      <c r="D984" s="84">
        <v>4.86</v>
      </c>
      <c r="E984" s="76" t="s">
        <v>174</v>
      </c>
      <c r="XEV984" s="49"/>
      <c r="XEW984" s="49"/>
      <c r="XEX984" s="49"/>
    </row>
    <row r="985" ht="23" customHeight="1" spans="1:5 16376:16378">
      <c r="A985" s="61" t="s">
        <v>580</v>
      </c>
      <c r="B985" s="61"/>
      <c r="C985" s="61"/>
      <c r="D985" s="64">
        <f>D986+D992+D995</f>
        <v>619.71</v>
      </c>
      <c r="E985" s="63"/>
      <c r="XEV985" s="49"/>
      <c r="XEW985" s="49"/>
      <c r="XEX985" s="49"/>
    </row>
    <row r="986" ht="23" customHeight="1" spans="1:5 16376:16378">
      <c r="A986" s="61" t="s">
        <v>158</v>
      </c>
      <c r="B986" s="61"/>
      <c r="C986" s="61"/>
      <c r="D986" s="64">
        <v>550.87</v>
      </c>
      <c r="E986" s="63"/>
      <c r="XEV986" s="49"/>
      <c r="XEW986" s="49"/>
      <c r="XEX986" s="49"/>
    </row>
    <row r="987" ht="23" customHeight="1" spans="1:5 16376:16378">
      <c r="A987" s="63" t="s">
        <v>159</v>
      </c>
      <c r="B987" s="63" t="s">
        <v>165</v>
      </c>
      <c r="C987" s="63" t="s">
        <v>581</v>
      </c>
      <c r="D987" s="77">
        <v>90.24</v>
      </c>
      <c r="E987" s="67" t="s">
        <v>162</v>
      </c>
      <c r="XEV987" s="49"/>
      <c r="XEW987" s="49"/>
      <c r="XEX987" s="49"/>
    </row>
    <row r="988" ht="23" customHeight="1" spans="1:5 16376:16378">
      <c r="A988" s="63" t="s">
        <v>159</v>
      </c>
      <c r="B988" s="63" t="s">
        <v>163</v>
      </c>
      <c r="C988" s="63" t="s">
        <v>581</v>
      </c>
      <c r="D988" s="77">
        <v>18.13</v>
      </c>
      <c r="E988" s="67" t="s">
        <v>162</v>
      </c>
      <c r="XEV988" s="49"/>
      <c r="XEW988" s="49"/>
      <c r="XEX988" s="49"/>
    </row>
    <row r="989" ht="23" customHeight="1" spans="1:5 16376:16378">
      <c r="A989" s="63" t="s">
        <v>159</v>
      </c>
      <c r="B989" s="63" t="s">
        <v>164</v>
      </c>
      <c r="C989" s="63" t="s">
        <v>581</v>
      </c>
      <c r="D989" s="77">
        <v>44.57</v>
      </c>
      <c r="E989" s="67" t="s">
        <v>162</v>
      </c>
      <c r="XEV989" s="49"/>
      <c r="XEW989" s="49"/>
      <c r="XEX989" s="49"/>
    </row>
    <row r="990" ht="23" customHeight="1" spans="1:5 16376:16378">
      <c r="A990" s="63" t="s">
        <v>159</v>
      </c>
      <c r="B990" s="63" t="s">
        <v>160</v>
      </c>
      <c r="C990" s="63" t="s">
        <v>581</v>
      </c>
      <c r="D990" s="77">
        <v>371.53</v>
      </c>
      <c r="E990" s="67" t="s">
        <v>162</v>
      </c>
      <c r="XEV990" s="49"/>
      <c r="XEW990" s="49"/>
      <c r="XEX990" s="49"/>
    </row>
    <row r="991" ht="23" customHeight="1" spans="1:5 16376:16378">
      <c r="A991" s="63" t="s">
        <v>159</v>
      </c>
      <c r="B991" s="63" t="s">
        <v>166</v>
      </c>
      <c r="C991" s="63" t="s">
        <v>581</v>
      </c>
      <c r="D991" s="77">
        <v>26.4</v>
      </c>
      <c r="E991" s="67" t="s">
        <v>162</v>
      </c>
      <c r="XEV991" s="49"/>
      <c r="XEW991" s="49"/>
      <c r="XEX991" s="49"/>
    </row>
    <row r="992" ht="23" customHeight="1" spans="1:5 16376:16378">
      <c r="A992" s="61" t="s">
        <v>167</v>
      </c>
      <c r="B992" s="61"/>
      <c r="C992" s="61"/>
      <c r="D992" s="64">
        <v>65.84</v>
      </c>
      <c r="E992" s="63"/>
      <c r="XEV992" s="49"/>
      <c r="XEW992" s="49"/>
      <c r="XEX992" s="49"/>
    </row>
    <row r="993" ht="23" customHeight="1" spans="1:5 16376:16378">
      <c r="A993" s="63" t="s">
        <v>168</v>
      </c>
      <c r="B993" s="63" t="s">
        <v>170</v>
      </c>
      <c r="C993" s="63" t="s">
        <v>581</v>
      </c>
      <c r="D993" s="77">
        <v>23.6</v>
      </c>
      <c r="E993" s="67" t="s">
        <v>162</v>
      </c>
      <c r="XEV993" s="49"/>
      <c r="XEW993" s="49"/>
      <c r="XEX993" s="49"/>
    </row>
    <row r="994" ht="23" customHeight="1" spans="1:5 16376:16378">
      <c r="A994" s="63" t="s">
        <v>168</v>
      </c>
      <c r="B994" s="63" t="s">
        <v>169</v>
      </c>
      <c r="C994" s="63" t="s">
        <v>581</v>
      </c>
      <c r="D994" s="77">
        <v>42.24</v>
      </c>
      <c r="E994" s="67" t="s">
        <v>162</v>
      </c>
      <c r="XEV994" s="49"/>
      <c r="XEW994" s="49"/>
      <c r="XEX994" s="49"/>
    </row>
    <row r="995" ht="23" customHeight="1" spans="1:5 16376:16378">
      <c r="A995" s="78" t="s">
        <v>171</v>
      </c>
      <c r="B995" s="78"/>
      <c r="C995" s="79"/>
      <c r="D995" s="80">
        <f>SUM(D996:D996)</f>
        <v>3</v>
      </c>
      <c r="E995" s="83"/>
      <c r="XEV995" s="49"/>
      <c r="XEW995" s="49"/>
      <c r="XEX995" s="49"/>
    </row>
    <row r="996" ht="23" customHeight="1" spans="1:5 16376:16378">
      <c r="A996" s="78" t="s">
        <v>172</v>
      </c>
      <c r="B996" s="75" t="s">
        <v>582</v>
      </c>
      <c r="C996" s="90" t="s">
        <v>574</v>
      </c>
      <c r="D996" s="73">
        <v>3</v>
      </c>
      <c r="E996" s="76" t="s">
        <v>180</v>
      </c>
      <c r="XEV996" s="49"/>
      <c r="XEW996" s="49"/>
      <c r="XEX996" s="49"/>
    </row>
    <row r="997" ht="23" customHeight="1" spans="1:5 16376:16378">
      <c r="A997" s="61" t="s">
        <v>583</v>
      </c>
      <c r="B997" s="61"/>
      <c r="C997" s="61"/>
      <c r="D997" s="64">
        <f>D998+D1004+D1007</f>
        <v>680.29</v>
      </c>
      <c r="E997" s="63"/>
      <c r="XEV997" s="49"/>
      <c r="XEW997" s="49"/>
      <c r="XEX997" s="49"/>
    </row>
    <row r="998" ht="23" customHeight="1" spans="1:5 16376:16378">
      <c r="A998" s="61" t="s">
        <v>158</v>
      </c>
      <c r="B998" s="61"/>
      <c r="C998" s="61"/>
      <c r="D998" s="64">
        <v>605.93</v>
      </c>
      <c r="E998" s="63"/>
      <c r="XEV998" s="49"/>
      <c r="XEW998" s="49"/>
      <c r="XEX998" s="49"/>
    </row>
    <row r="999" ht="23" customHeight="1" spans="1:5 16376:16378">
      <c r="A999" s="63" t="s">
        <v>159</v>
      </c>
      <c r="B999" s="63" t="s">
        <v>165</v>
      </c>
      <c r="C999" s="63" t="s">
        <v>584</v>
      </c>
      <c r="D999" s="77">
        <v>102.61</v>
      </c>
      <c r="E999" s="67" t="s">
        <v>162</v>
      </c>
      <c r="XEV999" s="49"/>
      <c r="XEW999" s="49"/>
      <c r="XEX999" s="49"/>
    </row>
    <row r="1000" ht="23" customHeight="1" spans="1:5 16376:16378">
      <c r="A1000" s="63" t="s">
        <v>159</v>
      </c>
      <c r="B1000" s="63" t="s">
        <v>163</v>
      </c>
      <c r="C1000" s="63" t="s">
        <v>584</v>
      </c>
      <c r="D1000" s="77">
        <v>5.02</v>
      </c>
      <c r="E1000" s="67" t="s">
        <v>162</v>
      </c>
      <c r="XEV1000" s="49"/>
      <c r="XEW1000" s="49"/>
      <c r="XEX1000" s="49"/>
    </row>
    <row r="1001" ht="23" customHeight="1" spans="1:5 16376:16378">
      <c r="A1001" s="63" t="s">
        <v>159</v>
      </c>
      <c r="B1001" s="63" t="s">
        <v>160</v>
      </c>
      <c r="C1001" s="63" t="s">
        <v>584</v>
      </c>
      <c r="D1001" s="77">
        <v>420.28</v>
      </c>
      <c r="E1001" s="67" t="s">
        <v>162</v>
      </c>
      <c r="XEV1001" s="49"/>
      <c r="XEW1001" s="49"/>
      <c r="XEX1001" s="49"/>
    </row>
    <row r="1002" ht="23" customHeight="1" spans="1:5 16376:16378">
      <c r="A1002" s="63" t="s">
        <v>159</v>
      </c>
      <c r="B1002" s="63" t="s">
        <v>164</v>
      </c>
      <c r="C1002" s="63" t="s">
        <v>584</v>
      </c>
      <c r="D1002" s="77">
        <v>50.42</v>
      </c>
      <c r="E1002" s="67" t="s">
        <v>162</v>
      </c>
      <c r="XEV1002" s="49"/>
      <c r="XEW1002" s="49"/>
      <c r="XEX1002" s="49"/>
    </row>
    <row r="1003" ht="23" customHeight="1" spans="1:5 16376:16378">
      <c r="A1003" s="63" t="s">
        <v>159</v>
      </c>
      <c r="B1003" s="63" t="s">
        <v>166</v>
      </c>
      <c r="C1003" s="63" t="s">
        <v>584</v>
      </c>
      <c r="D1003" s="77">
        <v>27.6</v>
      </c>
      <c r="E1003" s="67" t="s">
        <v>162</v>
      </c>
      <c r="XEV1003" s="49"/>
      <c r="XEW1003" s="49"/>
      <c r="XEX1003" s="49"/>
    </row>
    <row r="1004" ht="23" customHeight="1" spans="1:5 16376:16378">
      <c r="A1004" s="61" t="s">
        <v>167</v>
      </c>
      <c r="B1004" s="61"/>
      <c r="C1004" s="61"/>
      <c r="D1004" s="64">
        <v>68.36</v>
      </c>
      <c r="E1004" s="63"/>
      <c r="XEV1004" s="49"/>
      <c r="XEW1004" s="49"/>
      <c r="XEX1004" s="49"/>
    </row>
    <row r="1005" ht="23" customHeight="1" spans="1:5 16376:16378">
      <c r="A1005" s="63" t="s">
        <v>168</v>
      </c>
      <c r="B1005" s="63" t="s">
        <v>169</v>
      </c>
      <c r="C1005" s="63" t="s">
        <v>584</v>
      </c>
      <c r="D1005" s="77">
        <v>51.16</v>
      </c>
      <c r="E1005" s="67" t="s">
        <v>162</v>
      </c>
      <c r="XEV1005" s="49"/>
      <c r="XEW1005" s="49"/>
      <c r="XEX1005" s="49"/>
    </row>
    <row r="1006" ht="23" customHeight="1" spans="1:5 16376:16378">
      <c r="A1006" s="63" t="s">
        <v>168</v>
      </c>
      <c r="B1006" s="63" t="s">
        <v>170</v>
      </c>
      <c r="C1006" s="63" t="s">
        <v>584</v>
      </c>
      <c r="D1006" s="77">
        <v>17.2</v>
      </c>
      <c r="E1006" s="67" t="s">
        <v>162</v>
      </c>
      <c r="XEV1006" s="49"/>
      <c r="XEW1006" s="49"/>
      <c r="XEX1006" s="49"/>
    </row>
    <row r="1007" ht="23" customHeight="1" spans="1:5 16376:16378">
      <c r="A1007" s="78" t="s">
        <v>171</v>
      </c>
      <c r="B1007" s="78"/>
      <c r="C1007" s="79"/>
      <c r="D1007" s="80">
        <f>SUM(D1008:D1008)</f>
        <v>6</v>
      </c>
      <c r="E1007" s="83"/>
      <c r="XEV1007" s="49"/>
      <c r="XEW1007" s="49"/>
      <c r="XEX1007" s="49"/>
    </row>
    <row r="1008" ht="23" customHeight="1" spans="1:5 16376:16378">
      <c r="A1008" s="78" t="s">
        <v>172</v>
      </c>
      <c r="B1008" s="75" t="s">
        <v>585</v>
      </c>
      <c r="C1008" s="63" t="s">
        <v>584</v>
      </c>
      <c r="D1008" s="73">
        <v>6</v>
      </c>
      <c r="E1008" s="76" t="s">
        <v>180</v>
      </c>
      <c r="XEV1008" s="49"/>
      <c r="XEW1008" s="49"/>
      <c r="XEX1008" s="49"/>
    </row>
    <row r="1009" ht="23" customHeight="1" spans="1:5 16376:16378">
      <c r="A1009" s="61" t="s">
        <v>586</v>
      </c>
      <c r="B1009" s="61"/>
      <c r="C1009" s="61"/>
      <c r="D1009" s="64">
        <f>D1010+D1016+D1019</f>
        <v>271.22</v>
      </c>
      <c r="E1009" s="63"/>
      <c r="XEV1009" s="49"/>
      <c r="XEW1009" s="49"/>
      <c r="XEX1009" s="49"/>
    </row>
    <row r="1010" ht="23" customHeight="1" spans="1:5 16376:16378">
      <c r="A1010" s="61" t="s">
        <v>158</v>
      </c>
      <c r="B1010" s="61"/>
      <c r="C1010" s="61"/>
      <c r="D1010" s="64">
        <v>237.84</v>
      </c>
      <c r="E1010" s="63"/>
      <c r="XEV1010" s="49"/>
      <c r="XEW1010" s="49"/>
      <c r="XEX1010" s="49"/>
    </row>
    <row r="1011" ht="23" customHeight="1" spans="1:5 16376:16378">
      <c r="A1011" s="63" t="s">
        <v>159</v>
      </c>
      <c r="B1011" s="63" t="s">
        <v>165</v>
      </c>
      <c r="C1011" s="63" t="s">
        <v>587</v>
      </c>
      <c r="D1011" s="77">
        <v>39.61</v>
      </c>
      <c r="E1011" s="67" t="s">
        <v>162</v>
      </c>
      <c r="XEV1011" s="49"/>
      <c r="XEW1011" s="49"/>
      <c r="XEX1011" s="49"/>
    </row>
    <row r="1012" ht="23" customHeight="1" spans="1:5 16376:16378">
      <c r="A1012" s="63" t="s">
        <v>159</v>
      </c>
      <c r="B1012" s="63" t="s">
        <v>163</v>
      </c>
      <c r="C1012" s="63" t="s">
        <v>587</v>
      </c>
      <c r="D1012" s="77">
        <v>5.58</v>
      </c>
      <c r="E1012" s="67" t="s">
        <v>162</v>
      </c>
      <c r="XEV1012" s="49"/>
      <c r="XEW1012" s="49"/>
      <c r="XEX1012" s="49"/>
    </row>
    <row r="1013" ht="23" customHeight="1" spans="1:5 16376:16378">
      <c r="A1013" s="63" t="s">
        <v>159</v>
      </c>
      <c r="B1013" s="63" t="s">
        <v>160</v>
      </c>
      <c r="C1013" s="63" t="s">
        <v>587</v>
      </c>
      <c r="D1013" s="77">
        <v>162.37</v>
      </c>
      <c r="E1013" s="67" t="s">
        <v>162</v>
      </c>
      <c r="XEV1013" s="49"/>
      <c r="XEW1013" s="49"/>
      <c r="XEX1013" s="49"/>
    </row>
    <row r="1014" ht="23" customHeight="1" spans="1:5 16376:16378">
      <c r="A1014" s="63" t="s">
        <v>159</v>
      </c>
      <c r="B1014" s="63" t="s">
        <v>164</v>
      </c>
      <c r="C1014" s="63" t="s">
        <v>587</v>
      </c>
      <c r="D1014" s="77">
        <v>19.48</v>
      </c>
      <c r="E1014" s="67" t="s">
        <v>162</v>
      </c>
      <c r="XEV1014" s="49"/>
      <c r="XEW1014" s="49"/>
      <c r="XEX1014" s="49"/>
    </row>
    <row r="1015" ht="23" customHeight="1" spans="1:5 16376:16378">
      <c r="A1015" s="63" t="s">
        <v>159</v>
      </c>
      <c r="B1015" s="63" t="s">
        <v>166</v>
      </c>
      <c r="C1015" s="63" t="s">
        <v>587</v>
      </c>
      <c r="D1015" s="77">
        <v>10.8</v>
      </c>
      <c r="E1015" s="67" t="s">
        <v>162</v>
      </c>
      <c r="XEV1015" s="49"/>
      <c r="XEW1015" s="49"/>
      <c r="XEX1015" s="49"/>
    </row>
    <row r="1016" ht="23" customHeight="1" spans="1:5 16376:16378">
      <c r="A1016" s="61" t="s">
        <v>167</v>
      </c>
      <c r="B1016" s="61"/>
      <c r="C1016" s="61"/>
      <c r="D1016" s="64">
        <v>27.38</v>
      </c>
      <c r="E1016" s="63"/>
      <c r="XEV1016" s="49"/>
      <c r="XEW1016" s="49"/>
      <c r="XEX1016" s="49"/>
    </row>
    <row r="1017" ht="23" customHeight="1" spans="1:5 16376:16378">
      <c r="A1017" s="63" t="s">
        <v>168</v>
      </c>
      <c r="B1017" s="63" t="s">
        <v>170</v>
      </c>
      <c r="C1017" s="63" t="s">
        <v>587</v>
      </c>
      <c r="D1017" s="77">
        <v>9.1</v>
      </c>
      <c r="E1017" s="67" t="s">
        <v>162</v>
      </c>
      <c r="XEV1017" s="49"/>
      <c r="XEW1017" s="49"/>
      <c r="XEX1017" s="49"/>
    </row>
    <row r="1018" ht="23" customHeight="1" spans="1:5 16376:16378">
      <c r="A1018" s="63" t="s">
        <v>168</v>
      </c>
      <c r="B1018" s="63" t="s">
        <v>169</v>
      </c>
      <c r="C1018" s="63" t="s">
        <v>587</v>
      </c>
      <c r="D1018" s="77">
        <v>18.28</v>
      </c>
      <c r="E1018" s="67" t="s">
        <v>162</v>
      </c>
      <c r="XEV1018" s="49"/>
      <c r="XEW1018" s="49"/>
      <c r="XEX1018" s="49"/>
    </row>
    <row r="1019" ht="23" customHeight="1" spans="1:5 16376:16378">
      <c r="A1019" s="78" t="s">
        <v>171</v>
      </c>
      <c r="B1019" s="78"/>
      <c r="C1019" s="79"/>
      <c r="D1019" s="80">
        <f>SUM(D1020:D1020)</f>
        <v>6</v>
      </c>
      <c r="E1019" s="83"/>
      <c r="XEV1019" s="49"/>
      <c r="XEW1019" s="49"/>
      <c r="XEX1019" s="49"/>
    </row>
    <row r="1020" ht="23" customHeight="1" spans="1:5 16376:16378">
      <c r="A1020" s="78" t="s">
        <v>172</v>
      </c>
      <c r="B1020" s="75" t="s">
        <v>588</v>
      </c>
      <c r="C1020" s="63" t="s">
        <v>587</v>
      </c>
      <c r="D1020" s="73">
        <v>6</v>
      </c>
      <c r="E1020" s="76" t="s">
        <v>180</v>
      </c>
      <c r="XEV1020" s="49"/>
      <c r="XEW1020" s="49"/>
      <c r="XEX1020" s="49"/>
    </row>
    <row r="1021" ht="23" customHeight="1" spans="1:5 16376:16378">
      <c r="A1021" s="61" t="s">
        <v>589</v>
      </c>
      <c r="B1021" s="61"/>
      <c r="C1021" s="61"/>
      <c r="D1021" s="64">
        <f>D1022+D1028+D1031</f>
        <v>185.27</v>
      </c>
      <c r="E1021" s="63"/>
      <c r="XEV1021" s="49"/>
      <c r="XEW1021" s="49"/>
      <c r="XEX1021" s="49"/>
    </row>
    <row r="1022" ht="23" customHeight="1" spans="1:5 16376:16378">
      <c r="A1022" s="61" t="s">
        <v>158</v>
      </c>
      <c r="B1022" s="61"/>
      <c r="C1022" s="61"/>
      <c r="D1022" s="64">
        <v>148.75</v>
      </c>
      <c r="E1022" s="63"/>
      <c r="XEV1022" s="49"/>
      <c r="XEW1022" s="49"/>
      <c r="XEX1022" s="49"/>
    </row>
    <row r="1023" ht="23" customHeight="1" spans="1:5 16376:16378">
      <c r="A1023" s="63" t="s">
        <v>159</v>
      </c>
      <c r="B1023" s="63" t="s">
        <v>165</v>
      </c>
      <c r="C1023" s="63" t="s">
        <v>590</v>
      </c>
      <c r="D1023" s="77">
        <v>25.15</v>
      </c>
      <c r="E1023" s="67" t="s">
        <v>162</v>
      </c>
      <c r="XEV1023" s="49"/>
      <c r="XEW1023" s="49"/>
      <c r="XEX1023" s="49"/>
    </row>
    <row r="1024" ht="23" customHeight="1" spans="1:5 16376:16378">
      <c r="A1024" s="63" t="s">
        <v>159</v>
      </c>
      <c r="B1024" s="63" t="s">
        <v>163</v>
      </c>
      <c r="C1024" s="63" t="s">
        <v>590</v>
      </c>
      <c r="D1024" s="77">
        <v>0.56</v>
      </c>
      <c r="E1024" s="67" t="s">
        <v>162</v>
      </c>
      <c r="XEV1024" s="49"/>
      <c r="XEW1024" s="49"/>
      <c r="XEX1024" s="49"/>
    </row>
    <row r="1025" ht="23" customHeight="1" spans="1:5 16376:16378">
      <c r="A1025" s="63" t="s">
        <v>159</v>
      </c>
      <c r="B1025" s="63" t="s">
        <v>160</v>
      </c>
      <c r="C1025" s="63" t="s">
        <v>590</v>
      </c>
      <c r="D1025" s="77">
        <v>103.43</v>
      </c>
      <c r="E1025" s="67" t="s">
        <v>162</v>
      </c>
      <c r="XEV1025" s="49"/>
      <c r="XEW1025" s="49"/>
      <c r="XEX1025" s="49"/>
    </row>
    <row r="1026" ht="23" customHeight="1" spans="1:5 16376:16378">
      <c r="A1026" s="63" t="s">
        <v>159</v>
      </c>
      <c r="B1026" s="63" t="s">
        <v>164</v>
      </c>
      <c r="C1026" s="63" t="s">
        <v>590</v>
      </c>
      <c r="D1026" s="77">
        <v>12.41</v>
      </c>
      <c r="E1026" s="67" t="s">
        <v>162</v>
      </c>
      <c r="XEV1026" s="49"/>
      <c r="XEW1026" s="49"/>
      <c r="XEX1026" s="49"/>
    </row>
    <row r="1027" ht="23" customHeight="1" spans="1:5 16376:16378">
      <c r="A1027" s="63" t="s">
        <v>159</v>
      </c>
      <c r="B1027" s="63" t="s">
        <v>166</v>
      </c>
      <c r="C1027" s="63" t="s">
        <v>590</v>
      </c>
      <c r="D1027" s="77">
        <v>7.2</v>
      </c>
      <c r="E1027" s="67" t="s">
        <v>162</v>
      </c>
      <c r="XEV1027" s="49"/>
      <c r="XEW1027" s="49"/>
      <c r="XEX1027" s="49"/>
    </row>
    <row r="1028" ht="23" customHeight="1" spans="1:5 16376:16378">
      <c r="A1028" s="61" t="s">
        <v>167</v>
      </c>
      <c r="B1028" s="61"/>
      <c r="C1028" s="61"/>
      <c r="D1028" s="64">
        <v>16.52</v>
      </c>
      <c r="E1028" s="63"/>
      <c r="XEV1028" s="49"/>
      <c r="XEW1028" s="49"/>
      <c r="XEX1028" s="49"/>
    </row>
    <row r="1029" ht="23" customHeight="1" spans="1:5 16376:16378">
      <c r="A1029" s="63" t="s">
        <v>168</v>
      </c>
      <c r="B1029" s="63" t="s">
        <v>169</v>
      </c>
      <c r="C1029" s="63" t="s">
        <v>590</v>
      </c>
      <c r="D1029" s="77">
        <v>12.52</v>
      </c>
      <c r="E1029" s="67" t="s">
        <v>162</v>
      </c>
      <c r="XEV1029" s="49"/>
      <c r="XEW1029" s="49"/>
      <c r="XEX1029" s="49"/>
    </row>
    <row r="1030" ht="23" customHeight="1" spans="1:5 16376:16378">
      <c r="A1030" s="63" t="s">
        <v>168</v>
      </c>
      <c r="B1030" s="63" t="s">
        <v>170</v>
      </c>
      <c r="C1030" s="63" t="s">
        <v>590</v>
      </c>
      <c r="D1030" s="77">
        <v>4</v>
      </c>
      <c r="E1030" s="67" t="s">
        <v>162</v>
      </c>
      <c r="XEV1030" s="49"/>
      <c r="XEW1030" s="49"/>
      <c r="XEX1030" s="49"/>
    </row>
    <row r="1031" ht="23" customHeight="1" spans="1:5 16376:16378">
      <c r="A1031" s="78" t="s">
        <v>171</v>
      </c>
      <c r="B1031" s="78"/>
      <c r="C1031" s="79"/>
      <c r="D1031" s="80">
        <f>SUM(D1032:D1035)</f>
        <v>20</v>
      </c>
      <c r="E1031" s="83"/>
      <c r="XEV1031" s="49"/>
      <c r="XEW1031" s="49"/>
      <c r="XEX1031" s="49"/>
    </row>
    <row r="1032" ht="23" customHeight="1" spans="1:5 16376:16378">
      <c r="A1032" s="78" t="s">
        <v>172</v>
      </c>
      <c r="B1032" s="75" t="s">
        <v>591</v>
      </c>
      <c r="C1032" s="63" t="s">
        <v>590</v>
      </c>
      <c r="D1032" s="73">
        <v>2</v>
      </c>
      <c r="E1032" s="76" t="s">
        <v>180</v>
      </c>
      <c r="XEV1032" s="49"/>
      <c r="XEW1032" s="49"/>
      <c r="XEX1032" s="49"/>
    </row>
    <row r="1033" ht="23" customHeight="1" spans="1:5 16376:16378">
      <c r="A1033" s="78" t="s">
        <v>172</v>
      </c>
      <c r="B1033" s="75" t="s">
        <v>592</v>
      </c>
      <c r="C1033" s="63" t="s">
        <v>590</v>
      </c>
      <c r="D1033" s="84">
        <v>3</v>
      </c>
      <c r="E1033" s="76" t="s">
        <v>180</v>
      </c>
      <c r="XEV1033" s="49"/>
      <c r="XEW1033" s="49"/>
      <c r="XEX1033" s="49"/>
    </row>
    <row r="1034" ht="23" customHeight="1" spans="1:5 16376:16378">
      <c r="A1034" s="78" t="s">
        <v>172</v>
      </c>
      <c r="B1034" s="75" t="s">
        <v>593</v>
      </c>
      <c r="C1034" s="63" t="s">
        <v>590</v>
      </c>
      <c r="D1034" s="84">
        <v>2</v>
      </c>
      <c r="E1034" s="76" t="s">
        <v>180</v>
      </c>
      <c r="XEV1034" s="49"/>
      <c r="XEW1034" s="49"/>
      <c r="XEX1034" s="49"/>
    </row>
    <row r="1035" ht="23" customHeight="1" spans="1:5 16376:16378">
      <c r="A1035" s="78" t="s">
        <v>172</v>
      </c>
      <c r="B1035" s="75" t="s">
        <v>594</v>
      </c>
      <c r="C1035" s="63" t="s">
        <v>590</v>
      </c>
      <c r="D1035" s="84">
        <v>13</v>
      </c>
      <c r="E1035" s="76" t="s">
        <v>174</v>
      </c>
      <c r="XEV1035" s="49"/>
      <c r="XEW1035" s="49"/>
      <c r="XEX1035" s="49"/>
    </row>
    <row r="1036" ht="23" customHeight="1" spans="1:5 16376:16378">
      <c r="A1036" s="61" t="s">
        <v>595</v>
      </c>
      <c r="B1036" s="61"/>
      <c r="C1036" s="61"/>
      <c r="D1036" s="64">
        <f>D1037+D1043+D1046</f>
        <v>3078.97</v>
      </c>
      <c r="E1036" s="63"/>
      <c r="XEV1036" s="49"/>
      <c r="XEW1036" s="49"/>
      <c r="XEX1036" s="49"/>
    </row>
    <row r="1037" ht="23" customHeight="1" spans="1:5 16376:16378">
      <c r="A1037" s="61" t="s">
        <v>158</v>
      </c>
      <c r="B1037" s="61"/>
      <c r="C1037" s="61"/>
      <c r="D1037" s="64">
        <v>2405.05</v>
      </c>
      <c r="E1037" s="63"/>
      <c r="XEV1037" s="49"/>
      <c r="XEW1037" s="49"/>
      <c r="XEX1037" s="49"/>
    </row>
    <row r="1038" ht="23" customHeight="1" spans="1:5 16376:16378">
      <c r="A1038" s="63" t="s">
        <v>159</v>
      </c>
      <c r="B1038" s="63" t="s">
        <v>165</v>
      </c>
      <c r="C1038" s="63" t="s">
        <v>596</v>
      </c>
      <c r="D1038" s="77">
        <v>389.47</v>
      </c>
      <c r="E1038" s="67" t="s">
        <v>162</v>
      </c>
      <c r="XEV1038" s="49"/>
      <c r="XEW1038" s="49"/>
      <c r="XEX1038" s="49"/>
    </row>
    <row r="1039" ht="23" customHeight="1" spans="1:5 16376:16378">
      <c r="A1039" s="63" t="s">
        <v>159</v>
      </c>
      <c r="B1039" s="63" t="s">
        <v>163</v>
      </c>
      <c r="C1039" s="63" t="s">
        <v>596</v>
      </c>
      <c r="D1039" s="77">
        <v>121.32</v>
      </c>
      <c r="E1039" s="67" t="s">
        <v>162</v>
      </c>
      <c r="XEV1039" s="49"/>
      <c r="XEW1039" s="49"/>
      <c r="XEX1039" s="49"/>
    </row>
    <row r="1040" ht="23" customHeight="1" spans="1:5 16376:16378">
      <c r="A1040" s="63" t="s">
        <v>159</v>
      </c>
      <c r="B1040" s="63" t="s">
        <v>164</v>
      </c>
      <c r="C1040" s="63" t="s">
        <v>596</v>
      </c>
      <c r="D1040" s="77">
        <v>191.52</v>
      </c>
      <c r="E1040" s="67" t="s">
        <v>162</v>
      </c>
      <c r="XEV1040" s="49"/>
      <c r="XEW1040" s="49"/>
      <c r="XEX1040" s="49"/>
    </row>
    <row r="1041" ht="23" customHeight="1" spans="1:5 16376:16378">
      <c r="A1041" s="63" t="s">
        <v>159</v>
      </c>
      <c r="B1041" s="63" t="s">
        <v>160</v>
      </c>
      <c r="C1041" s="63" t="s">
        <v>596</v>
      </c>
      <c r="D1041" s="77">
        <v>1596.54</v>
      </c>
      <c r="E1041" s="67" t="s">
        <v>162</v>
      </c>
      <c r="XEV1041" s="49"/>
      <c r="XEW1041" s="49"/>
      <c r="XEX1041" s="49"/>
    </row>
    <row r="1042" ht="23" customHeight="1" spans="1:5 16376:16378">
      <c r="A1042" s="63" t="s">
        <v>159</v>
      </c>
      <c r="B1042" s="63" t="s">
        <v>166</v>
      </c>
      <c r="C1042" s="63" t="s">
        <v>596</v>
      </c>
      <c r="D1042" s="77">
        <v>106.2</v>
      </c>
      <c r="E1042" s="67" t="s">
        <v>162</v>
      </c>
      <c r="XEV1042" s="49"/>
      <c r="XEW1042" s="49"/>
      <c r="XEX1042" s="49"/>
    </row>
    <row r="1043" ht="23" customHeight="1" spans="1:5 16376:16378">
      <c r="A1043" s="61" t="s">
        <v>167</v>
      </c>
      <c r="B1043" s="61"/>
      <c r="C1043" s="61"/>
      <c r="D1043" s="64">
        <v>273.92</v>
      </c>
      <c r="E1043" s="63"/>
      <c r="XEV1043" s="49"/>
      <c r="XEW1043" s="49"/>
      <c r="XEX1043" s="49"/>
    </row>
    <row r="1044" ht="23" customHeight="1" spans="1:5 16376:16378">
      <c r="A1044" s="63" t="s">
        <v>168</v>
      </c>
      <c r="B1044" s="63" t="s">
        <v>169</v>
      </c>
      <c r="C1044" s="63" t="s">
        <v>596</v>
      </c>
      <c r="D1044" s="77">
        <v>174.92</v>
      </c>
      <c r="E1044" s="67" t="s">
        <v>162</v>
      </c>
      <c r="XEV1044" s="49"/>
      <c r="XEW1044" s="49"/>
      <c r="XEX1044" s="49"/>
    </row>
    <row r="1045" ht="23" customHeight="1" spans="1:5 16376:16378">
      <c r="A1045" s="63" t="s">
        <v>168</v>
      </c>
      <c r="B1045" s="63" t="s">
        <v>170</v>
      </c>
      <c r="C1045" s="63" t="s">
        <v>596</v>
      </c>
      <c r="D1045" s="77">
        <v>99</v>
      </c>
      <c r="E1045" s="67" t="s">
        <v>162</v>
      </c>
      <c r="XEV1045" s="49"/>
      <c r="XEW1045" s="49"/>
      <c r="XEX1045" s="49"/>
    </row>
    <row r="1046" ht="23" customHeight="1" spans="1:5 16376:16378">
      <c r="A1046" s="78" t="s">
        <v>171</v>
      </c>
      <c r="B1046" s="78"/>
      <c r="C1046" s="79"/>
      <c r="D1046" s="80">
        <f>SUM(D1047:D1047)</f>
        <v>400</v>
      </c>
      <c r="E1046" s="83"/>
      <c r="XEV1046" s="49"/>
      <c r="XEW1046" s="49"/>
      <c r="XEX1046" s="49"/>
    </row>
    <row r="1047" ht="23" customHeight="1" spans="1:5 16376:16378">
      <c r="A1047" s="78" t="s">
        <v>172</v>
      </c>
      <c r="B1047" s="109" t="s">
        <v>597</v>
      </c>
      <c r="C1047" s="63" t="s">
        <v>596</v>
      </c>
      <c r="D1047" s="73">
        <v>400</v>
      </c>
      <c r="E1047" s="76" t="s">
        <v>174</v>
      </c>
      <c r="XEV1047" s="49"/>
      <c r="XEW1047" s="49"/>
      <c r="XEX1047" s="49"/>
    </row>
    <row r="1048" ht="23" customHeight="1" spans="1:5 16376:16378">
      <c r="A1048" s="61" t="s">
        <v>598</v>
      </c>
      <c r="B1048" s="61"/>
      <c r="C1048" s="61"/>
      <c r="D1048" s="64">
        <f>D1049+D1055+D1058</f>
        <v>417.98</v>
      </c>
      <c r="E1048" s="63"/>
      <c r="XEV1048" s="49"/>
      <c r="XEW1048" s="49"/>
      <c r="XEX1048" s="49"/>
    </row>
    <row r="1049" ht="23" customHeight="1" spans="1:5 16376:16378">
      <c r="A1049" s="61" t="s">
        <v>158</v>
      </c>
      <c r="B1049" s="61"/>
      <c r="C1049" s="61"/>
      <c r="D1049" s="64">
        <v>356.56</v>
      </c>
      <c r="E1049" s="63"/>
      <c r="XEV1049" s="49"/>
      <c r="XEW1049" s="49"/>
      <c r="XEX1049" s="49"/>
    </row>
    <row r="1050" ht="23" customHeight="1" spans="1:5 16376:16378">
      <c r="A1050" s="63" t="s">
        <v>159</v>
      </c>
      <c r="B1050" s="63" t="s">
        <v>165</v>
      </c>
      <c r="C1050" s="63" t="s">
        <v>599</v>
      </c>
      <c r="D1050" s="77">
        <v>58.95</v>
      </c>
      <c r="E1050" s="67" t="s">
        <v>162</v>
      </c>
      <c r="XEV1050" s="49"/>
      <c r="XEW1050" s="49"/>
      <c r="XEX1050" s="49"/>
    </row>
    <row r="1051" ht="23" customHeight="1" spans="1:5 16376:16378">
      <c r="A1051" s="63" t="s">
        <v>159</v>
      </c>
      <c r="B1051" s="63" t="s">
        <v>163</v>
      </c>
      <c r="C1051" s="63" t="s">
        <v>599</v>
      </c>
      <c r="D1051" s="77">
        <v>0.56</v>
      </c>
      <c r="E1051" s="67" t="s">
        <v>162</v>
      </c>
      <c r="XEV1051" s="49"/>
      <c r="XEW1051" s="49"/>
      <c r="XEX1051" s="49"/>
    </row>
    <row r="1052" ht="23" customHeight="1" spans="1:5 16376:16378">
      <c r="A1052" s="63" t="s">
        <v>159</v>
      </c>
      <c r="B1052" s="63" t="s">
        <v>160</v>
      </c>
      <c r="C1052" s="63" t="s">
        <v>599</v>
      </c>
      <c r="D1052" s="77">
        <v>251.85</v>
      </c>
      <c r="E1052" s="67" t="s">
        <v>162</v>
      </c>
      <c r="XEV1052" s="49"/>
      <c r="XEW1052" s="49"/>
      <c r="XEX1052" s="49"/>
    </row>
    <row r="1053" ht="23" customHeight="1" spans="1:5 16376:16378">
      <c r="A1053" s="63" t="s">
        <v>159</v>
      </c>
      <c r="B1053" s="63" t="s">
        <v>164</v>
      </c>
      <c r="C1053" s="63" t="s">
        <v>599</v>
      </c>
      <c r="D1053" s="77">
        <v>29</v>
      </c>
      <c r="E1053" s="67" t="s">
        <v>162</v>
      </c>
      <c r="XEV1053" s="49"/>
      <c r="XEW1053" s="49"/>
      <c r="XEX1053" s="49"/>
    </row>
    <row r="1054" ht="23" customHeight="1" spans="1:5 16376:16378">
      <c r="A1054" s="63" t="s">
        <v>159</v>
      </c>
      <c r="B1054" s="63" t="s">
        <v>166</v>
      </c>
      <c r="C1054" s="63" t="s">
        <v>599</v>
      </c>
      <c r="D1054" s="77">
        <v>16.2</v>
      </c>
      <c r="E1054" s="67" t="s">
        <v>162</v>
      </c>
      <c r="XEV1054" s="49"/>
      <c r="XEW1054" s="49"/>
      <c r="XEX1054" s="49"/>
    </row>
    <row r="1055" ht="23" customHeight="1" spans="1:5 16376:16378">
      <c r="A1055" s="61" t="s">
        <v>167</v>
      </c>
      <c r="B1055" s="61"/>
      <c r="C1055" s="61"/>
      <c r="D1055" s="64">
        <v>35.42</v>
      </c>
      <c r="E1055" s="63"/>
      <c r="XEV1055" s="49"/>
      <c r="XEW1055" s="49"/>
      <c r="XEX1055" s="49"/>
    </row>
    <row r="1056" ht="23" customHeight="1" spans="1:5 16376:16378">
      <c r="A1056" s="63" t="s">
        <v>168</v>
      </c>
      <c r="B1056" s="63" t="s">
        <v>170</v>
      </c>
      <c r="C1056" s="63" t="s">
        <v>599</v>
      </c>
      <c r="D1056" s="77">
        <v>8.5</v>
      </c>
      <c r="E1056" s="67" t="s">
        <v>162</v>
      </c>
      <c r="XEV1056" s="49"/>
      <c r="XEW1056" s="49"/>
      <c r="XEX1056" s="49"/>
    </row>
    <row r="1057" ht="23" customHeight="1" spans="1:5 16376:16378">
      <c r="A1057" s="63" t="s">
        <v>168</v>
      </c>
      <c r="B1057" s="63" t="s">
        <v>169</v>
      </c>
      <c r="C1057" s="63" t="s">
        <v>599</v>
      </c>
      <c r="D1057" s="77">
        <v>26.92</v>
      </c>
      <c r="E1057" s="67" t="s">
        <v>162</v>
      </c>
      <c r="XEV1057" s="49"/>
      <c r="XEW1057" s="49"/>
      <c r="XEX1057" s="49"/>
    </row>
    <row r="1058" ht="23" customHeight="1" spans="1:5 16376:16378">
      <c r="A1058" s="78" t="s">
        <v>171</v>
      </c>
      <c r="B1058" s="78"/>
      <c r="C1058" s="79"/>
      <c r="D1058" s="80">
        <f>SUM(D1059:D1060)</f>
        <v>26</v>
      </c>
      <c r="E1058" s="83"/>
      <c r="XEV1058" s="49"/>
      <c r="XEW1058" s="49"/>
      <c r="XEX1058" s="49"/>
    </row>
    <row r="1059" ht="23" customHeight="1" spans="1:5 16376:16378">
      <c r="A1059" s="78" t="s">
        <v>172</v>
      </c>
      <c r="B1059" s="75" t="s">
        <v>600</v>
      </c>
      <c r="C1059" s="63" t="s">
        <v>599</v>
      </c>
      <c r="D1059" s="73">
        <v>8</v>
      </c>
      <c r="E1059" s="76" t="s">
        <v>180</v>
      </c>
      <c r="XEV1059" s="49"/>
      <c r="XEW1059" s="49"/>
      <c r="XEX1059" s="49"/>
    </row>
    <row r="1060" ht="23" customHeight="1" spans="1:5 16376:16378">
      <c r="A1060" s="78" t="s">
        <v>172</v>
      </c>
      <c r="B1060" s="75" t="s">
        <v>601</v>
      </c>
      <c r="C1060" s="63" t="s">
        <v>599</v>
      </c>
      <c r="D1060" s="84">
        <v>18</v>
      </c>
      <c r="E1060" s="76" t="s">
        <v>174</v>
      </c>
      <c r="XEV1060" s="49"/>
      <c r="XEW1060" s="49"/>
      <c r="XEX1060" s="49"/>
    </row>
    <row r="1061" ht="23" customHeight="1" spans="1:5 16376:16378">
      <c r="A1061" s="61" t="s">
        <v>602</v>
      </c>
      <c r="B1061" s="61"/>
      <c r="C1061" s="61"/>
      <c r="D1061" s="64">
        <f>D1062+D1068+D1071</f>
        <v>1114.25</v>
      </c>
      <c r="E1061" s="63"/>
      <c r="XEV1061" s="49"/>
      <c r="XEW1061" s="49"/>
      <c r="XEX1061" s="49"/>
    </row>
    <row r="1062" ht="23" customHeight="1" spans="1:5 16376:16378">
      <c r="A1062" s="61" t="s">
        <v>158</v>
      </c>
      <c r="B1062" s="61"/>
      <c r="C1062" s="61"/>
      <c r="D1062" s="64">
        <v>435.97</v>
      </c>
      <c r="E1062" s="63"/>
      <c r="XEV1062" s="49"/>
      <c r="XEW1062" s="49"/>
      <c r="XEX1062" s="49"/>
    </row>
    <row r="1063" ht="23" customHeight="1" spans="1:5 16376:16378">
      <c r="A1063" s="63" t="s">
        <v>159</v>
      </c>
      <c r="B1063" s="63" t="s">
        <v>165</v>
      </c>
      <c r="C1063" s="63" t="s">
        <v>603</v>
      </c>
      <c r="D1063" s="77">
        <v>73.29</v>
      </c>
      <c r="E1063" s="67" t="s">
        <v>162</v>
      </c>
      <c r="XEV1063" s="49"/>
      <c r="XEW1063" s="49"/>
      <c r="XEX1063" s="49"/>
    </row>
    <row r="1064" ht="23" customHeight="1" spans="1:5 16376:16378">
      <c r="A1064" s="63" t="s">
        <v>159</v>
      </c>
      <c r="B1064" s="63" t="s">
        <v>160</v>
      </c>
      <c r="C1064" s="63" t="s">
        <v>603</v>
      </c>
      <c r="D1064" s="77">
        <v>302.97</v>
      </c>
      <c r="E1064" s="67" t="s">
        <v>162</v>
      </c>
      <c r="XEV1064" s="49"/>
      <c r="XEW1064" s="49"/>
      <c r="XEX1064" s="49"/>
    </row>
    <row r="1065" ht="23" customHeight="1" spans="1:5 16376:16378">
      <c r="A1065" s="63" t="s">
        <v>159</v>
      </c>
      <c r="B1065" s="63" t="s">
        <v>163</v>
      </c>
      <c r="C1065" s="63" t="s">
        <v>603</v>
      </c>
      <c r="D1065" s="77">
        <v>0.56</v>
      </c>
      <c r="E1065" s="67" t="s">
        <v>162</v>
      </c>
      <c r="XEV1065" s="49"/>
      <c r="XEW1065" s="49"/>
      <c r="XEX1065" s="49"/>
    </row>
    <row r="1066" ht="23" customHeight="1" spans="1:5 16376:16378">
      <c r="A1066" s="63" t="s">
        <v>159</v>
      </c>
      <c r="B1066" s="63" t="s">
        <v>164</v>
      </c>
      <c r="C1066" s="63" t="s">
        <v>603</v>
      </c>
      <c r="D1066" s="77">
        <v>36.35</v>
      </c>
      <c r="E1066" s="67" t="s">
        <v>162</v>
      </c>
      <c r="XEV1066" s="49"/>
      <c r="XEW1066" s="49"/>
      <c r="XEX1066" s="49"/>
    </row>
    <row r="1067" ht="23" customHeight="1" spans="1:5 16376:16378">
      <c r="A1067" s="63" t="s">
        <v>159</v>
      </c>
      <c r="B1067" s="63" t="s">
        <v>166</v>
      </c>
      <c r="C1067" s="63" t="s">
        <v>603</v>
      </c>
      <c r="D1067" s="77">
        <v>22.8</v>
      </c>
      <c r="E1067" s="67" t="s">
        <v>162</v>
      </c>
      <c r="XEV1067" s="49"/>
      <c r="XEW1067" s="49"/>
      <c r="XEX1067" s="49"/>
    </row>
    <row r="1068" ht="23" customHeight="1" spans="1:5 16376:16378">
      <c r="A1068" s="61" t="s">
        <v>167</v>
      </c>
      <c r="B1068" s="61"/>
      <c r="C1068" s="61"/>
      <c r="D1068" s="64">
        <v>48.28</v>
      </c>
      <c r="E1068" s="63"/>
      <c r="XEV1068" s="49"/>
      <c r="XEW1068" s="49"/>
      <c r="XEX1068" s="49"/>
    </row>
    <row r="1069" ht="23" customHeight="1" spans="1:5 16376:16378">
      <c r="A1069" s="63" t="s">
        <v>168</v>
      </c>
      <c r="B1069" s="63" t="s">
        <v>170</v>
      </c>
      <c r="C1069" s="63" t="s">
        <v>603</v>
      </c>
      <c r="D1069" s="77">
        <v>11.8</v>
      </c>
      <c r="E1069" s="67" t="s">
        <v>162</v>
      </c>
      <c r="XEV1069" s="49"/>
      <c r="XEW1069" s="49"/>
      <c r="XEX1069" s="49"/>
    </row>
    <row r="1070" ht="23" customHeight="1" spans="1:5 16376:16378">
      <c r="A1070" s="63" t="s">
        <v>168</v>
      </c>
      <c r="B1070" s="63" t="s">
        <v>169</v>
      </c>
      <c r="C1070" s="63" t="s">
        <v>603</v>
      </c>
      <c r="D1070" s="77">
        <v>36.48</v>
      </c>
      <c r="E1070" s="67" t="s">
        <v>162</v>
      </c>
      <c r="XEV1070" s="49"/>
      <c r="XEW1070" s="49"/>
      <c r="XEX1070" s="49"/>
    </row>
    <row r="1071" ht="23" customHeight="1" spans="1:5 16376:16378">
      <c r="A1071" s="78" t="s">
        <v>171</v>
      </c>
      <c r="B1071" s="78"/>
      <c r="C1071" s="79"/>
      <c r="D1071" s="80">
        <f>SUM(D1072:D1076)</f>
        <v>630</v>
      </c>
      <c r="E1071" s="83"/>
      <c r="XEV1071" s="49"/>
      <c r="XEW1071" s="49"/>
      <c r="XEX1071" s="49"/>
    </row>
    <row r="1072" ht="23" customHeight="1" spans="1:5 16376:16378">
      <c r="A1072" s="78" t="s">
        <v>172</v>
      </c>
      <c r="B1072" s="75" t="s">
        <v>604</v>
      </c>
      <c r="C1072" s="63" t="s">
        <v>603</v>
      </c>
      <c r="D1072" s="73">
        <v>8</v>
      </c>
      <c r="E1072" s="76" t="s">
        <v>180</v>
      </c>
      <c r="XEV1072" s="49"/>
      <c r="XEW1072" s="49"/>
      <c r="XEX1072" s="49"/>
    </row>
    <row r="1073" ht="23" customHeight="1" spans="1:5 16376:16378">
      <c r="A1073" s="78" t="s">
        <v>172</v>
      </c>
      <c r="B1073" s="75" t="s">
        <v>605</v>
      </c>
      <c r="C1073" s="63" t="s">
        <v>603</v>
      </c>
      <c r="D1073" s="73">
        <v>2</v>
      </c>
      <c r="E1073" s="76" t="s">
        <v>180</v>
      </c>
      <c r="XEV1073" s="49"/>
      <c r="XEW1073" s="49"/>
      <c r="XEX1073" s="49"/>
    </row>
    <row r="1074" ht="23" customHeight="1" spans="1:5 16376:16378">
      <c r="A1074" s="78" t="s">
        <v>172</v>
      </c>
      <c r="B1074" s="75" t="s">
        <v>606</v>
      </c>
      <c r="C1074" s="63" t="s">
        <v>603</v>
      </c>
      <c r="D1074" s="73">
        <v>300</v>
      </c>
      <c r="E1074" s="76" t="s">
        <v>265</v>
      </c>
      <c r="XEV1074" s="49"/>
      <c r="XEW1074" s="49"/>
      <c r="XEX1074" s="49"/>
    </row>
    <row r="1075" ht="23" customHeight="1" spans="1:5 16376:16378">
      <c r="A1075" s="78" t="s">
        <v>172</v>
      </c>
      <c r="B1075" s="75" t="s">
        <v>607</v>
      </c>
      <c r="C1075" s="63" t="s">
        <v>603</v>
      </c>
      <c r="D1075" s="73">
        <v>60</v>
      </c>
      <c r="E1075" s="76" t="s">
        <v>265</v>
      </c>
      <c r="XEV1075" s="49"/>
      <c r="XEW1075" s="49"/>
      <c r="XEX1075" s="49"/>
    </row>
    <row r="1076" ht="23" customHeight="1" spans="1:5 16376:16378">
      <c r="A1076" s="78" t="s">
        <v>172</v>
      </c>
      <c r="B1076" s="75" t="s">
        <v>608</v>
      </c>
      <c r="C1076" s="63" t="s">
        <v>603</v>
      </c>
      <c r="D1076" s="73">
        <v>260</v>
      </c>
      <c r="E1076" s="76" t="s">
        <v>174</v>
      </c>
      <c r="XEV1076" s="49"/>
      <c r="XEW1076" s="49"/>
      <c r="XEX1076" s="49"/>
    </row>
    <row r="1077" ht="23" customHeight="1" spans="1:5 16376:16378">
      <c r="A1077" s="61" t="s">
        <v>609</v>
      </c>
      <c r="B1077" s="61"/>
      <c r="C1077" s="61"/>
      <c r="D1077" s="64">
        <f>D1078+D1084+D1087</f>
        <v>969.56</v>
      </c>
      <c r="E1077" s="63"/>
      <c r="XEV1077" s="49"/>
      <c r="XEW1077" s="49"/>
      <c r="XEX1077" s="49"/>
    </row>
    <row r="1078" ht="23" customHeight="1" spans="1:5 16376:16378">
      <c r="A1078" s="61" t="s">
        <v>158</v>
      </c>
      <c r="B1078" s="61"/>
      <c r="C1078" s="61"/>
      <c r="D1078" s="64">
        <v>778.68</v>
      </c>
      <c r="E1078" s="63"/>
      <c r="XEV1078" s="49"/>
      <c r="XEW1078" s="49"/>
      <c r="XEX1078" s="49"/>
    </row>
    <row r="1079" ht="23" customHeight="1" spans="1:5 16376:16378">
      <c r="A1079" s="63" t="s">
        <v>159</v>
      </c>
      <c r="B1079" s="63" t="s">
        <v>160</v>
      </c>
      <c r="C1079" s="63" t="s">
        <v>610</v>
      </c>
      <c r="D1079" s="77">
        <v>513.91</v>
      </c>
      <c r="E1079" s="67" t="s">
        <v>162</v>
      </c>
      <c r="XEV1079" s="49"/>
      <c r="XEW1079" s="49"/>
      <c r="XEX1079" s="49"/>
    </row>
    <row r="1080" ht="23" customHeight="1" spans="1:5 16376:16378">
      <c r="A1080" s="63" t="s">
        <v>159</v>
      </c>
      <c r="B1080" s="63" t="s">
        <v>163</v>
      </c>
      <c r="C1080" s="63" t="s">
        <v>610</v>
      </c>
      <c r="D1080" s="77">
        <v>45.95</v>
      </c>
      <c r="E1080" s="67" t="s">
        <v>162</v>
      </c>
      <c r="XEV1080" s="49"/>
      <c r="XEW1080" s="49"/>
      <c r="XEX1080" s="49"/>
    </row>
    <row r="1081" ht="23" customHeight="1" spans="1:5 16376:16378">
      <c r="A1081" s="63" t="s">
        <v>159</v>
      </c>
      <c r="B1081" s="63" t="s">
        <v>165</v>
      </c>
      <c r="C1081" s="63" t="s">
        <v>610</v>
      </c>
      <c r="D1081" s="77">
        <v>122.97</v>
      </c>
      <c r="E1081" s="67" t="s">
        <v>162</v>
      </c>
      <c r="XEV1081" s="49"/>
      <c r="XEW1081" s="49"/>
      <c r="XEX1081" s="49"/>
    </row>
    <row r="1082" ht="23" customHeight="1" spans="1:5 16376:16378">
      <c r="A1082" s="63" t="s">
        <v>159</v>
      </c>
      <c r="B1082" s="63" t="s">
        <v>164</v>
      </c>
      <c r="C1082" s="63" t="s">
        <v>610</v>
      </c>
      <c r="D1082" s="77">
        <v>61.65</v>
      </c>
      <c r="E1082" s="67" t="s">
        <v>162</v>
      </c>
      <c r="XEV1082" s="49"/>
      <c r="XEW1082" s="49"/>
      <c r="XEX1082" s="49"/>
    </row>
    <row r="1083" ht="23" customHeight="1" spans="1:5 16376:16378">
      <c r="A1083" s="63" t="s">
        <v>159</v>
      </c>
      <c r="B1083" s="63" t="s">
        <v>166</v>
      </c>
      <c r="C1083" s="63" t="s">
        <v>610</v>
      </c>
      <c r="D1083" s="77">
        <v>34.2</v>
      </c>
      <c r="E1083" s="67" t="s">
        <v>162</v>
      </c>
      <c r="XEV1083" s="49"/>
      <c r="XEW1083" s="49"/>
      <c r="XEX1083" s="49"/>
    </row>
    <row r="1084" ht="23" customHeight="1" spans="1:5 16376:16378">
      <c r="A1084" s="61" t="s">
        <v>167</v>
      </c>
      <c r="B1084" s="61"/>
      <c r="C1084" s="61"/>
      <c r="D1084" s="64">
        <v>124.88</v>
      </c>
      <c r="E1084" s="63"/>
      <c r="XEV1084" s="49"/>
      <c r="XEW1084" s="49"/>
      <c r="XEX1084" s="49"/>
    </row>
    <row r="1085" ht="23" customHeight="1" spans="1:5 16376:16378">
      <c r="A1085" s="63" t="s">
        <v>168</v>
      </c>
      <c r="B1085" s="63" t="s">
        <v>169</v>
      </c>
      <c r="C1085" s="63" t="s">
        <v>610</v>
      </c>
      <c r="D1085" s="77">
        <v>61.24</v>
      </c>
      <c r="E1085" s="67" t="s">
        <v>162</v>
      </c>
      <c r="XEV1085" s="49"/>
      <c r="XEW1085" s="49"/>
      <c r="XEX1085" s="49"/>
    </row>
    <row r="1086" ht="23" customHeight="1" spans="1:5 16376:16378">
      <c r="A1086" s="63" t="s">
        <v>168</v>
      </c>
      <c r="B1086" s="63" t="s">
        <v>170</v>
      </c>
      <c r="C1086" s="63" t="s">
        <v>610</v>
      </c>
      <c r="D1086" s="77">
        <v>63.64</v>
      </c>
      <c r="E1086" s="67" t="s">
        <v>162</v>
      </c>
      <c r="XEV1086" s="49"/>
      <c r="XEW1086" s="49"/>
      <c r="XEX1086" s="49"/>
    </row>
    <row r="1087" ht="23" customHeight="1" spans="1:5 16376:16378">
      <c r="A1087" s="78" t="s">
        <v>171</v>
      </c>
      <c r="B1087" s="78"/>
      <c r="C1087" s="79"/>
      <c r="D1087" s="80">
        <f>SUM(D1088:D1094)</f>
        <v>66</v>
      </c>
      <c r="E1087" s="83"/>
      <c r="XEV1087" s="49"/>
      <c r="XEW1087" s="49"/>
      <c r="XEX1087" s="49"/>
    </row>
    <row r="1088" ht="23" customHeight="1" spans="1:5 16376:16378">
      <c r="A1088" s="78" t="s">
        <v>172</v>
      </c>
      <c r="B1088" s="75" t="s">
        <v>611</v>
      </c>
      <c r="C1088" s="63" t="s">
        <v>610</v>
      </c>
      <c r="D1088" s="84">
        <v>1</v>
      </c>
      <c r="E1088" s="76" t="s">
        <v>180</v>
      </c>
      <c r="XEV1088" s="49"/>
      <c r="XEW1088" s="49"/>
      <c r="XEX1088" s="49"/>
    </row>
    <row r="1089" ht="23" customHeight="1" spans="1:5 16376:16378">
      <c r="A1089" s="78" t="s">
        <v>172</v>
      </c>
      <c r="B1089" s="75" t="s">
        <v>612</v>
      </c>
      <c r="C1089" s="63" t="s">
        <v>610</v>
      </c>
      <c r="D1089" s="84">
        <v>40</v>
      </c>
      <c r="E1089" s="76" t="s">
        <v>174</v>
      </c>
      <c r="XEV1089" s="49"/>
      <c r="XEW1089" s="49"/>
      <c r="XEX1089" s="49"/>
    </row>
    <row r="1090" ht="23" customHeight="1" spans="1:5 16376:16378">
      <c r="A1090" s="78" t="s">
        <v>172</v>
      </c>
      <c r="B1090" s="75" t="s">
        <v>613</v>
      </c>
      <c r="C1090" s="63" t="s">
        <v>610</v>
      </c>
      <c r="D1090" s="84">
        <v>5</v>
      </c>
      <c r="E1090" s="76" t="s">
        <v>180</v>
      </c>
      <c r="XEV1090" s="49"/>
      <c r="XEW1090" s="49"/>
      <c r="XEX1090" s="49"/>
    </row>
    <row r="1091" ht="23" customHeight="1" spans="1:5 16376:16378">
      <c r="A1091" s="78" t="s">
        <v>172</v>
      </c>
      <c r="B1091" s="75" t="s">
        <v>614</v>
      </c>
      <c r="C1091" s="63" t="s">
        <v>610</v>
      </c>
      <c r="D1091" s="84">
        <v>6</v>
      </c>
      <c r="E1091" s="76" t="s">
        <v>180</v>
      </c>
      <c r="XEV1091" s="49"/>
      <c r="XEW1091" s="49"/>
      <c r="XEX1091" s="49"/>
    </row>
    <row r="1092" ht="23" customHeight="1" spans="1:5 16376:16378">
      <c r="A1092" s="78" t="s">
        <v>172</v>
      </c>
      <c r="B1092" s="75" t="s">
        <v>615</v>
      </c>
      <c r="C1092" s="63" t="s">
        <v>610</v>
      </c>
      <c r="D1092" s="84">
        <v>6</v>
      </c>
      <c r="E1092" s="76" t="s">
        <v>174</v>
      </c>
      <c r="XEV1092" s="49"/>
      <c r="XEW1092" s="49"/>
      <c r="XEX1092" s="49"/>
    </row>
    <row r="1093" ht="23" customHeight="1" spans="1:5 16376:16378">
      <c r="A1093" s="78" t="s">
        <v>172</v>
      </c>
      <c r="B1093" s="75" t="s">
        <v>616</v>
      </c>
      <c r="C1093" s="63" t="s">
        <v>610</v>
      </c>
      <c r="D1093" s="73">
        <v>3</v>
      </c>
      <c r="E1093" s="76" t="s">
        <v>180</v>
      </c>
      <c r="XEV1093" s="49"/>
      <c r="XEW1093" s="49"/>
      <c r="XEX1093" s="49"/>
    </row>
    <row r="1094" ht="23" customHeight="1" spans="1:5 16376:16378">
      <c r="A1094" s="78" t="s">
        <v>172</v>
      </c>
      <c r="B1094" s="75" t="s">
        <v>617</v>
      </c>
      <c r="C1094" s="63" t="s">
        <v>610</v>
      </c>
      <c r="D1094" s="73">
        <v>5</v>
      </c>
      <c r="E1094" s="76" t="s">
        <v>180</v>
      </c>
      <c r="XEV1094" s="49"/>
      <c r="XEW1094" s="49"/>
      <c r="XEX1094" s="49"/>
    </row>
    <row r="1095" ht="23" customHeight="1" spans="1:5 16376:16378">
      <c r="A1095" s="61" t="s">
        <v>618</v>
      </c>
      <c r="B1095" s="61"/>
      <c r="C1095" s="61"/>
      <c r="D1095" s="64">
        <f>D1096+D1101</f>
        <v>123.2</v>
      </c>
      <c r="E1095" s="63"/>
      <c r="XEV1095" s="49"/>
      <c r="XEW1095" s="49"/>
      <c r="XEX1095" s="49"/>
    </row>
    <row r="1096" ht="23" customHeight="1" spans="1:5 16376:16378">
      <c r="A1096" s="61" t="s">
        <v>158</v>
      </c>
      <c r="B1096" s="61"/>
      <c r="C1096" s="61"/>
      <c r="D1096" s="64">
        <v>111.86</v>
      </c>
      <c r="E1096" s="63"/>
      <c r="XEV1096" s="49"/>
      <c r="XEW1096" s="49"/>
      <c r="XEX1096" s="49"/>
    </row>
    <row r="1097" ht="23" customHeight="1" spans="1:5 16376:16378">
      <c r="A1097" s="63" t="s">
        <v>159</v>
      </c>
      <c r="B1097" s="63" t="s">
        <v>164</v>
      </c>
      <c r="C1097" s="63" t="s">
        <v>619</v>
      </c>
      <c r="D1097" s="77">
        <v>9.37</v>
      </c>
      <c r="E1097" s="67" t="s">
        <v>162</v>
      </c>
      <c r="XEV1097" s="49"/>
      <c r="XEW1097" s="49"/>
      <c r="XEX1097" s="49"/>
    </row>
    <row r="1098" ht="23" customHeight="1" spans="1:5 16376:16378">
      <c r="A1098" s="63" t="s">
        <v>159</v>
      </c>
      <c r="B1098" s="63" t="s">
        <v>160</v>
      </c>
      <c r="C1098" s="63" t="s">
        <v>619</v>
      </c>
      <c r="D1098" s="77">
        <v>78.09</v>
      </c>
      <c r="E1098" s="67" t="s">
        <v>162</v>
      </c>
      <c r="XEV1098" s="49"/>
      <c r="XEW1098" s="49"/>
      <c r="XEX1098" s="49"/>
    </row>
    <row r="1099" ht="23" customHeight="1" spans="1:5 16376:16378">
      <c r="A1099" s="63" t="s">
        <v>159</v>
      </c>
      <c r="B1099" s="63" t="s">
        <v>165</v>
      </c>
      <c r="C1099" s="63" t="s">
        <v>619</v>
      </c>
      <c r="D1099" s="77">
        <v>19</v>
      </c>
      <c r="E1099" s="67" t="s">
        <v>162</v>
      </c>
      <c r="XEV1099" s="49"/>
      <c r="XEW1099" s="49"/>
      <c r="XEX1099" s="49"/>
    </row>
    <row r="1100" ht="23" customHeight="1" spans="1:5 16376:16378">
      <c r="A1100" s="63" t="s">
        <v>159</v>
      </c>
      <c r="B1100" s="63" t="s">
        <v>166</v>
      </c>
      <c r="C1100" s="63" t="s">
        <v>619</v>
      </c>
      <c r="D1100" s="77">
        <v>5.4</v>
      </c>
      <c r="E1100" s="67" t="s">
        <v>162</v>
      </c>
      <c r="XEV1100" s="49"/>
      <c r="XEW1100" s="49"/>
      <c r="XEX1100" s="49"/>
    </row>
    <row r="1101" ht="23" customHeight="1" spans="1:5 16376:16378">
      <c r="A1101" s="61" t="s">
        <v>167</v>
      </c>
      <c r="B1101" s="61"/>
      <c r="C1101" s="61"/>
      <c r="D1101" s="64">
        <v>11.34</v>
      </c>
      <c r="E1101" s="63"/>
      <c r="XEV1101" s="49"/>
      <c r="XEW1101" s="49"/>
      <c r="XEX1101" s="49"/>
    </row>
    <row r="1102" ht="23" customHeight="1" spans="1:5 16376:16378">
      <c r="A1102" s="63" t="s">
        <v>168</v>
      </c>
      <c r="B1102" s="63" t="s">
        <v>169</v>
      </c>
      <c r="C1102" s="63" t="s">
        <v>619</v>
      </c>
      <c r="D1102" s="77">
        <v>8.64</v>
      </c>
      <c r="E1102" s="67" t="s">
        <v>162</v>
      </c>
      <c r="XEV1102" s="49"/>
      <c r="XEW1102" s="49"/>
      <c r="XEX1102" s="49"/>
    </row>
    <row r="1103" ht="23" customHeight="1" spans="1:5 16376:16378">
      <c r="A1103" s="63" t="s">
        <v>168</v>
      </c>
      <c r="B1103" s="63" t="s">
        <v>170</v>
      </c>
      <c r="C1103" s="63" t="s">
        <v>619</v>
      </c>
      <c r="D1103" s="77">
        <v>2.7</v>
      </c>
      <c r="E1103" s="67" t="s">
        <v>162</v>
      </c>
      <c r="XEV1103" s="49"/>
      <c r="XEW1103" s="49"/>
      <c r="XEX1103" s="49"/>
    </row>
    <row r="1104" ht="23" customHeight="1" spans="1:5 16376:16378">
      <c r="A1104" s="61" t="s">
        <v>620</v>
      </c>
      <c r="B1104" s="61"/>
      <c r="C1104" s="61"/>
      <c r="D1104" s="64">
        <f>D1105+D1110+D1113</f>
        <v>97.74</v>
      </c>
      <c r="E1104" s="63"/>
      <c r="XEV1104" s="49"/>
      <c r="XEW1104" s="49"/>
      <c r="XEX1104" s="49"/>
    </row>
    <row r="1105" ht="23" customHeight="1" spans="1:5 16376:16378">
      <c r="A1105" s="61" t="s">
        <v>158</v>
      </c>
      <c r="B1105" s="61"/>
      <c r="C1105" s="61"/>
      <c r="D1105" s="64">
        <v>85.92</v>
      </c>
      <c r="E1105" s="63"/>
      <c r="XEV1105" s="49"/>
      <c r="XEW1105" s="49"/>
      <c r="XEX1105" s="49"/>
    </row>
    <row r="1106" ht="23" customHeight="1" spans="1:5 16376:16378">
      <c r="A1106" s="63" t="s">
        <v>159</v>
      </c>
      <c r="B1106" s="63" t="s">
        <v>160</v>
      </c>
      <c r="C1106" s="63" t="s">
        <v>621</v>
      </c>
      <c r="D1106" s="77">
        <v>59.95</v>
      </c>
      <c r="E1106" s="67" t="s">
        <v>162</v>
      </c>
      <c r="XEV1106" s="49"/>
      <c r="XEW1106" s="49"/>
      <c r="XEX1106" s="49"/>
    </row>
    <row r="1107" ht="23" customHeight="1" spans="1:5 16376:16378">
      <c r="A1107" s="63" t="s">
        <v>159</v>
      </c>
      <c r="B1107" s="63" t="s">
        <v>166</v>
      </c>
      <c r="C1107" s="63" t="s">
        <v>621</v>
      </c>
      <c r="D1107" s="77">
        <v>4.2</v>
      </c>
      <c r="E1107" s="67" t="s">
        <v>162</v>
      </c>
      <c r="XEV1107" s="49"/>
      <c r="XEW1107" s="49"/>
      <c r="XEX1107" s="49"/>
    </row>
    <row r="1108" ht="23" customHeight="1" spans="1:5 16376:16378">
      <c r="A1108" s="63" t="s">
        <v>159</v>
      </c>
      <c r="B1108" s="63" t="s">
        <v>165</v>
      </c>
      <c r="C1108" s="63" t="s">
        <v>621</v>
      </c>
      <c r="D1108" s="77">
        <v>14.57</v>
      </c>
      <c r="E1108" s="67" t="s">
        <v>162</v>
      </c>
      <c r="XEV1108" s="49"/>
      <c r="XEW1108" s="49"/>
      <c r="XEX1108" s="49"/>
    </row>
    <row r="1109" ht="23" customHeight="1" spans="1:5 16376:16378">
      <c r="A1109" s="63" t="s">
        <v>159</v>
      </c>
      <c r="B1109" s="63" t="s">
        <v>164</v>
      </c>
      <c r="C1109" s="63" t="s">
        <v>621</v>
      </c>
      <c r="D1109" s="77">
        <v>7.19</v>
      </c>
      <c r="E1109" s="67" t="s">
        <v>162</v>
      </c>
      <c r="XEV1109" s="49"/>
      <c r="XEW1109" s="49"/>
      <c r="XEX1109" s="49"/>
    </row>
    <row r="1110" ht="23" customHeight="1" spans="1:5 16376:16378">
      <c r="A1110" s="61" t="s">
        <v>167</v>
      </c>
      <c r="B1110" s="61"/>
      <c r="C1110" s="61"/>
      <c r="D1110" s="64">
        <v>8.82</v>
      </c>
      <c r="E1110" s="63"/>
      <c r="XEV1110" s="49"/>
      <c r="XEW1110" s="49"/>
      <c r="XEX1110" s="49"/>
    </row>
    <row r="1111" ht="23" customHeight="1" spans="1:5 16376:16378">
      <c r="A1111" s="63" t="s">
        <v>168</v>
      </c>
      <c r="B1111" s="63" t="s">
        <v>169</v>
      </c>
      <c r="C1111" s="63" t="s">
        <v>621</v>
      </c>
      <c r="D1111" s="77">
        <v>6.72</v>
      </c>
      <c r="E1111" s="67" t="s">
        <v>162</v>
      </c>
      <c r="XEV1111" s="49"/>
      <c r="XEW1111" s="49"/>
      <c r="XEX1111" s="49"/>
    </row>
    <row r="1112" ht="23" customHeight="1" spans="1:5 16376:16378">
      <c r="A1112" s="63" t="s">
        <v>168</v>
      </c>
      <c r="B1112" s="63" t="s">
        <v>170</v>
      </c>
      <c r="C1112" s="63" t="s">
        <v>621</v>
      </c>
      <c r="D1112" s="77">
        <v>2.1</v>
      </c>
      <c r="E1112" s="67" t="s">
        <v>162</v>
      </c>
      <c r="XEV1112" s="49"/>
      <c r="XEW1112" s="49"/>
      <c r="XEX1112" s="49"/>
    </row>
    <row r="1113" ht="23" customHeight="1" spans="1:5 16376:16378">
      <c r="A1113" s="78" t="s">
        <v>171</v>
      </c>
      <c r="B1113" s="78"/>
      <c r="C1113" s="79"/>
      <c r="D1113" s="80">
        <f>SUM(D1114:D1114)</f>
        <v>3</v>
      </c>
      <c r="E1113" s="83"/>
      <c r="XEV1113" s="49"/>
      <c r="XEW1113" s="49"/>
      <c r="XEX1113" s="49"/>
    </row>
    <row r="1114" ht="23" customHeight="1" spans="1:5 16376:16378">
      <c r="A1114" s="78" t="s">
        <v>172</v>
      </c>
      <c r="B1114" s="75" t="s">
        <v>622</v>
      </c>
      <c r="C1114" s="63" t="s">
        <v>621</v>
      </c>
      <c r="D1114" s="84">
        <v>3</v>
      </c>
      <c r="E1114" s="76" t="s">
        <v>180</v>
      </c>
      <c r="XEV1114" s="49"/>
      <c r="XEW1114" s="49"/>
      <c r="XEX1114" s="49"/>
    </row>
    <row r="1115" ht="23" customHeight="1" spans="1:5 16376:16378">
      <c r="A1115" s="61" t="s">
        <v>623</v>
      </c>
      <c r="B1115" s="61"/>
      <c r="C1115" s="61"/>
      <c r="D1115" s="64">
        <f>D1116+D1122+D1125</f>
        <v>354</v>
      </c>
      <c r="E1115" s="63"/>
      <c r="XEV1115" s="49"/>
      <c r="XEW1115" s="49"/>
      <c r="XEX1115" s="49"/>
    </row>
    <row r="1116" ht="23" customHeight="1" spans="1:5 16376:16378">
      <c r="A1116" s="61" t="s">
        <v>158</v>
      </c>
      <c r="B1116" s="61"/>
      <c r="C1116" s="61"/>
      <c r="D1116" s="64">
        <v>129</v>
      </c>
      <c r="E1116" s="63"/>
      <c r="XEV1116" s="49"/>
      <c r="XEW1116" s="49"/>
      <c r="XEX1116" s="49"/>
    </row>
    <row r="1117" ht="23" customHeight="1" spans="1:5 16376:16378">
      <c r="A1117" s="63" t="s">
        <v>159</v>
      </c>
      <c r="B1117" s="63" t="s">
        <v>165</v>
      </c>
      <c r="C1117" s="63" t="s">
        <v>624</v>
      </c>
      <c r="D1117" s="77">
        <v>20.28</v>
      </c>
      <c r="E1117" s="67" t="s">
        <v>162</v>
      </c>
      <c r="XEV1117" s="49"/>
      <c r="XEW1117" s="49"/>
      <c r="XEX1117" s="49"/>
    </row>
    <row r="1118" ht="23" customHeight="1" spans="1:5 16376:16378">
      <c r="A1118" s="63" t="s">
        <v>159</v>
      </c>
      <c r="B1118" s="63" t="s">
        <v>166</v>
      </c>
      <c r="C1118" s="63" t="s">
        <v>624</v>
      </c>
      <c r="D1118" s="77">
        <v>5.4</v>
      </c>
      <c r="E1118" s="67" t="s">
        <v>162</v>
      </c>
      <c r="XEV1118" s="49"/>
      <c r="XEW1118" s="49"/>
      <c r="XEX1118" s="49"/>
    </row>
    <row r="1119" ht="23" customHeight="1" spans="1:5 16376:16378">
      <c r="A1119" s="63" t="s">
        <v>159</v>
      </c>
      <c r="B1119" s="63" t="s">
        <v>160</v>
      </c>
      <c r="C1119" s="63" t="s">
        <v>624</v>
      </c>
      <c r="D1119" s="77">
        <v>85.28</v>
      </c>
      <c r="E1119" s="67" t="s">
        <v>162</v>
      </c>
      <c r="XEV1119" s="49"/>
      <c r="XEW1119" s="49"/>
      <c r="XEX1119" s="49"/>
    </row>
    <row r="1120" ht="23" customHeight="1" spans="1:5 16376:16378">
      <c r="A1120" s="63" t="s">
        <v>159</v>
      </c>
      <c r="B1120" s="63" t="s">
        <v>164</v>
      </c>
      <c r="C1120" s="63" t="s">
        <v>624</v>
      </c>
      <c r="D1120" s="77">
        <v>10.23</v>
      </c>
      <c r="E1120" s="67" t="s">
        <v>162</v>
      </c>
      <c r="XEV1120" s="49"/>
      <c r="XEW1120" s="49"/>
      <c r="XEX1120" s="49"/>
    </row>
    <row r="1121" ht="23" customHeight="1" spans="1:5 16376:16378">
      <c r="A1121" s="63" t="s">
        <v>159</v>
      </c>
      <c r="B1121" s="63" t="s">
        <v>163</v>
      </c>
      <c r="C1121" s="63" t="s">
        <v>624</v>
      </c>
      <c r="D1121" s="77">
        <v>7.81</v>
      </c>
      <c r="E1121" s="67" t="s">
        <v>162</v>
      </c>
      <c r="XEV1121" s="49"/>
      <c r="XEW1121" s="49"/>
      <c r="XEX1121" s="49"/>
    </row>
    <row r="1122" ht="23" customHeight="1" spans="1:5 16376:16378">
      <c r="A1122" s="61" t="s">
        <v>167</v>
      </c>
      <c r="B1122" s="61"/>
      <c r="C1122" s="61"/>
      <c r="D1122" s="64">
        <v>22</v>
      </c>
      <c r="E1122" s="63"/>
      <c r="XEV1122" s="49"/>
      <c r="XEW1122" s="49"/>
      <c r="XEX1122" s="49"/>
    </row>
    <row r="1123" ht="23" customHeight="1" spans="1:5 16376:16378">
      <c r="A1123" s="63" t="s">
        <v>168</v>
      </c>
      <c r="B1123" s="63" t="s">
        <v>169</v>
      </c>
      <c r="C1123" s="63" t="s">
        <v>624</v>
      </c>
      <c r="D1123" s="77">
        <v>10.08</v>
      </c>
      <c r="E1123" s="67" t="s">
        <v>162</v>
      </c>
      <c r="XEV1123" s="49"/>
      <c r="XEW1123" s="49"/>
      <c r="XEX1123" s="49"/>
    </row>
    <row r="1124" ht="23" customHeight="1" spans="1:5 16376:16378">
      <c r="A1124" s="63" t="s">
        <v>168</v>
      </c>
      <c r="B1124" s="63" t="s">
        <v>170</v>
      </c>
      <c r="C1124" s="63" t="s">
        <v>624</v>
      </c>
      <c r="D1124" s="77">
        <v>11.92</v>
      </c>
      <c r="E1124" s="67" t="s">
        <v>162</v>
      </c>
      <c r="XEV1124" s="49"/>
      <c r="XEW1124" s="49"/>
      <c r="XEX1124" s="49"/>
    </row>
    <row r="1125" ht="23" customHeight="1" spans="1:5 16376:16378">
      <c r="A1125" s="78" t="s">
        <v>171</v>
      </c>
      <c r="B1125" s="78"/>
      <c r="C1125" s="79"/>
      <c r="D1125" s="80">
        <f>SUM(D1126:D1127)</f>
        <v>203</v>
      </c>
      <c r="E1125" s="83"/>
      <c r="XEV1125" s="49"/>
      <c r="XEW1125" s="49"/>
      <c r="XEX1125" s="49"/>
    </row>
    <row r="1126" ht="23" customHeight="1" spans="1:5 16376:16378">
      <c r="A1126" s="78" t="s">
        <v>172</v>
      </c>
      <c r="B1126" s="75" t="s">
        <v>625</v>
      </c>
      <c r="C1126" s="63" t="s">
        <v>624</v>
      </c>
      <c r="D1126" s="84">
        <v>200</v>
      </c>
      <c r="E1126" s="76" t="s">
        <v>174</v>
      </c>
      <c r="XEV1126" s="49"/>
      <c r="XEW1126" s="49"/>
      <c r="XEX1126" s="49"/>
    </row>
    <row r="1127" ht="23" customHeight="1" spans="1:5 16376:16378">
      <c r="A1127" s="78" t="s">
        <v>172</v>
      </c>
      <c r="B1127" s="75" t="s">
        <v>626</v>
      </c>
      <c r="C1127" s="63" t="s">
        <v>624</v>
      </c>
      <c r="D1127" s="84">
        <v>3</v>
      </c>
      <c r="E1127" s="76" t="s">
        <v>180</v>
      </c>
      <c r="XEV1127" s="49"/>
      <c r="XEW1127" s="49"/>
      <c r="XEX1127" s="49"/>
    </row>
    <row r="1128" ht="23" customHeight="1" spans="1:5 16376:16378">
      <c r="A1128" s="61" t="s">
        <v>627</v>
      </c>
      <c r="B1128" s="61"/>
      <c r="C1128" s="61"/>
      <c r="D1128" s="64">
        <f>D1129+D1135+D1138</f>
        <v>1137.38</v>
      </c>
      <c r="E1128" s="63"/>
      <c r="XEV1128" s="49"/>
      <c r="XEW1128" s="49"/>
      <c r="XEX1128" s="49"/>
    </row>
    <row r="1129" ht="23" customHeight="1" spans="1:5 16376:16378">
      <c r="A1129" s="61" t="s">
        <v>158</v>
      </c>
      <c r="B1129" s="61"/>
      <c r="C1129" s="61"/>
      <c r="D1129" s="64">
        <v>955.81</v>
      </c>
      <c r="E1129" s="63"/>
      <c r="XEV1129" s="49"/>
      <c r="XEW1129" s="49"/>
      <c r="XEX1129" s="49"/>
    </row>
    <row r="1130" ht="23" customHeight="1" spans="1:5 16376:16378">
      <c r="A1130" s="63" t="s">
        <v>159</v>
      </c>
      <c r="B1130" s="63" t="s">
        <v>165</v>
      </c>
      <c r="C1130" s="63" t="s">
        <v>628</v>
      </c>
      <c r="D1130" s="77">
        <v>156.88</v>
      </c>
      <c r="E1130" s="67" t="s">
        <v>162</v>
      </c>
      <c r="XEV1130" s="49"/>
      <c r="XEW1130" s="49"/>
      <c r="XEX1130" s="49"/>
    </row>
    <row r="1131" ht="23" customHeight="1" spans="1:5 16376:16378">
      <c r="A1131" s="63" t="s">
        <v>159</v>
      </c>
      <c r="B1131" s="63" t="s">
        <v>163</v>
      </c>
      <c r="C1131" s="63" t="s">
        <v>628</v>
      </c>
      <c r="D1131" s="77">
        <v>37.07</v>
      </c>
      <c r="E1131" s="67" t="s">
        <v>162</v>
      </c>
      <c r="XEV1131" s="49"/>
      <c r="XEW1131" s="49"/>
      <c r="XEX1131" s="49"/>
    </row>
    <row r="1132" ht="23" customHeight="1" spans="1:5 16376:16378">
      <c r="A1132" s="63" t="s">
        <v>159</v>
      </c>
      <c r="B1132" s="63" t="s">
        <v>166</v>
      </c>
      <c r="C1132" s="63" t="s">
        <v>628</v>
      </c>
      <c r="D1132" s="77">
        <v>39.6</v>
      </c>
      <c r="E1132" s="67" t="s">
        <v>162</v>
      </c>
      <c r="XEV1132" s="49"/>
      <c r="XEW1132" s="49"/>
      <c r="XEX1132" s="49"/>
    </row>
    <row r="1133" ht="23" customHeight="1" spans="1:5 16376:16378">
      <c r="A1133" s="63" t="s">
        <v>159</v>
      </c>
      <c r="B1133" s="63" t="s">
        <v>164</v>
      </c>
      <c r="C1133" s="63" t="s">
        <v>628</v>
      </c>
      <c r="D1133" s="77">
        <v>77.36</v>
      </c>
      <c r="E1133" s="67" t="s">
        <v>162</v>
      </c>
      <c r="XEV1133" s="49"/>
      <c r="XEW1133" s="49"/>
      <c r="XEX1133" s="49"/>
    </row>
    <row r="1134" ht="23" customHeight="1" spans="1:5 16376:16378">
      <c r="A1134" s="63" t="s">
        <v>159</v>
      </c>
      <c r="B1134" s="63" t="s">
        <v>160</v>
      </c>
      <c r="C1134" s="63" t="s">
        <v>628</v>
      </c>
      <c r="D1134" s="77">
        <v>644.9</v>
      </c>
      <c r="E1134" s="67" t="s">
        <v>162</v>
      </c>
      <c r="XEV1134" s="49"/>
      <c r="XEW1134" s="49"/>
      <c r="XEX1134" s="49"/>
    </row>
    <row r="1135" ht="23" customHeight="1" spans="1:5 16376:16378">
      <c r="A1135" s="61" t="s">
        <v>167</v>
      </c>
      <c r="B1135" s="61"/>
      <c r="C1135" s="61"/>
      <c r="D1135" s="64">
        <v>115.57</v>
      </c>
      <c r="E1135" s="63"/>
      <c r="XEV1135" s="49"/>
      <c r="XEW1135" s="49"/>
      <c r="XEX1135" s="49"/>
    </row>
    <row r="1136" ht="23" customHeight="1" spans="1:5 16376:16378">
      <c r="A1136" s="63" t="s">
        <v>168</v>
      </c>
      <c r="B1136" s="63" t="s">
        <v>170</v>
      </c>
      <c r="C1136" s="63" t="s">
        <v>628</v>
      </c>
      <c r="D1136" s="77">
        <v>47.33</v>
      </c>
      <c r="E1136" s="67" t="s">
        <v>162</v>
      </c>
      <c r="XEV1136" s="49"/>
      <c r="XEW1136" s="49"/>
      <c r="XEX1136" s="49"/>
    </row>
    <row r="1137" ht="23" customHeight="1" spans="1:5 16376:16378">
      <c r="A1137" s="63" t="s">
        <v>168</v>
      </c>
      <c r="B1137" s="63" t="s">
        <v>169</v>
      </c>
      <c r="C1137" s="63" t="s">
        <v>628</v>
      </c>
      <c r="D1137" s="77">
        <v>68.24</v>
      </c>
      <c r="E1137" s="67" t="s">
        <v>162</v>
      </c>
      <c r="XEV1137" s="49"/>
      <c r="XEW1137" s="49"/>
      <c r="XEX1137" s="49"/>
    </row>
    <row r="1138" ht="23" customHeight="1" spans="1:5 16376:16378">
      <c r="A1138" s="78" t="s">
        <v>171</v>
      </c>
      <c r="B1138" s="78"/>
      <c r="C1138" s="79"/>
      <c r="D1138" s="80">
        <f>SUM(D1139:D1143)</f>
        <v>66</v>
      </c>
      <c r="E1138" s="83"/>
      <c r="XEV1138" s="49"/>
      <c r="XEW1138" s="49"/>
      <c r="XEX1138" s="49"/>
    </row>
    <row r="1139" ht="23" customHeight="1" spans="1:5 16376:16378">
      <c r="A1139" s="78" t="s">
        <v>172</v>
      </c>
      <c r="B1139" s="75" t="s">
        <v>629</v>
      </c>
      <c r="C1139" s="63" t="s">
        <v>628</v>
      </c>
      <c r="D1139" s="84">
        <v>18</v>
      </c>
      <c r="E1139" s="76" t="s">
        <v>174</v>
      </c>
      <c r="XEV1139" s="49"/>
      <c r="XEW1139" s="49"/>
      <c r="XEX1139" s="49"/>
    </row>
    <row r="1140" ht="23" customHeight="1" spans="1:5 16376:16378">
      <c r="A1140" s="78" t="s">
        <v>172</v>
      </c>
      <c r="B1140" s="75" t="s">
        <v>630</v>
      </c>
      <c r="C1140" s="63" t="s">
        <v>628</v>
      </c>
      <c r="D1140" s="84">
        <v>20</v>
      </c>
      <c r="E1140" s="76" t="s">
        <v>174</v>
      </c>
      <c r="XEV1140" s="49"/>
      <c r="XEW1140" s="49"/>
      <c r="XEX1140" s="49"/>
    </row>
    <row r="1141" ht="23" customHeight="1" spans="1:5 16376:16378">
      <c r="A1141" s="92" t="s">
        <v>172</v>
      </c>
      <c r="B1141" s="94" t="s">
        <v>631</v>
      </c>
      <c r="C1141" s="63" t="s">
        <v>628</v>
      </c>
      <c r="D1141" s="97">
        <v>20</v>
      </c>
      <c r="E1141" s="76" t="s">
        <v>174</v>
      </c>
      <c r="XEV1141" s="49"/>
      <c r="XEW1141" s="49"/>
      <c r="XEX1141" s="49"/>
    </row>
    <row r="1142" ht="23" customHeight="1" spans="1:5 16376:16378">
      <c r="A1142" s="92" t="s">
        <v>172</v>
      </c>
      <c r="B1142" s="75" t="s">
        <v>632</v>
      </c>
      <c r="C1142" s="63" t="s">
        <v>628</v>
      </c>
      <c r="D1142" s="84">
        <v>5</v>
      </c>
      <c r="E1142" s="76" t="s">
        <v>180</v>
      </c>
      <c r="XEV1142" s="49"/>
      <c r="XEW1142" s="49"/>
      <c r="XEX1142" s="49"/>
    </row>
    <row r="1143" ht="23" customHeight="1" spans="1:5 16376:16378">
      <c r="A1143" s="78" t="s">
        <v>172</v>
      </c>
      <c r="B1143" s="75" t="s">
        <v>633</v>
      </c>
      <c r="C1143" s="63" t="s">
        <v>628</v>
      </c>
      <c r="D1143" s="84">
        <v>3</v>
      </c>
      <c r="E1143" s="76" t="s">
        <v>180</v>
      </c>
      <c r="XEV1143" s="49"/>
      <c r="XEW1143" s="49"/>
      <c r="XEX1143" s="49"/>
    </row>
    <row r="1144" ht="23" customHeight="1" spans="1:5 16376:16378">
      <c r="A1144" s="61" t="s">
        <v>634</v>
      </c>
      <c r="B1144" s="61"/>
      <c r="C1144" s="61"/>
      <c r="D1144" s="64">
        <f>D1145+D1151+D1154</f>
        <v>1472.71</v>
      </c>
      <c r="E1144" s="63"/>
      <c r="XEV1144" s="49"/>
      <c r="XEW1144" s="49"/>
      <c r="XEX1144" s="49"/>
    </row>
    <row r="1145" ht="23" customHeight="1" spans="1:5 16376:16378">
      <c r="A1145" s="61" t="s">
        <v>158</v>
      </c>
      <c r="B1145" s="61"/>
      <c r="C1145" s="61"/>
      <c r="D1145" s="64">
        <v>1161.23</v>
      </c>
      <c r="E1145" s="63"/>
      <c r="XEV1145" s="49"/>
      <c r="XEW1145" s="49"/>
      <c r="XEX1145" s="49"/>
    </row>
    <row r="1146" ht="23" customHeight="1" spans="1:5 16376:16378">
      <c r="A1146" s="63" t="s">
        <v>159</v>
      </c>
      <c r="B1146" s="63" t="s">
        <v>165</v>
      </c>
      <c r="C1146" s="63" t="s">
        <v>635</v>
      </c>
      <c r="D1146" s="77">
        <v>179.83</v>
      </c>
      <c r="E1146" s="67" t="s">
        <v>162</v>
      </c>
      <c r="XEV1146" s="49"/>
      <c r="XEW1146" s="49"/>
      <c r="XEX1146" s="49"/>
    </row>
    <row r="1147" ht="23" customHeight="1" spans="1:5 16376:16378">
      <c r="A1147" s="63" t="s">
        <v>159</v>
      </c>
      <c r="B1147" s="63" t="s">
        <v>163</v>
      </c>
      <c r="C1147" s="63" t="s">
        <v>635</v>
      </c>
      <c r="D1147" s="77">
        <v>97.39</v>
      </c>
      <c r="E1147" s="67" t="s">
        <v>162</v>
      </c>
      <c r="XEV1147" s="49"/>
      <c r="XEW1147" s="49"/>
      <c r="XEX1147" s="49"/>
    </row>
    <row r="1148" ht="23" customHeight="1" spans="1:5 16376:16378">
      <c r="A1148" s="63" t="s">
        <v>159</v>
      </c>
      <c r="B1148" s="63" t="s">
        <v>164</v>
      </c>
      <c r="C1148" s="63" t="s">
        <v>635</v>
      </c>
      <c r="D1148" s="77">
        <v>89.73</v>
      </c>
      <c r="E1148" s="67" t="s">
        <v>162</v>
      </c>
      <c r="XEV1148" s="49"/>
      <c r="XEW1148" s="49"/>
      <c r="XEX1148" s="49"/>
    </row>
    <row r="1149" ht="23" customHeight="1" spans="1:5 16376:16378">
      <c r="A1149" s="63" t="s">
        <v>159</v>
      </c>
      <c r="B1149" s="63" t="s">
        <v>166</v>
      </c>
      <c r="C1149" s="63" t="s">
        <v>635</v>
      </c>
      <c r="D1149" s="77">
        <v>46.2</v>
      </c>
      <c r="E1149" s="67" t="s">
        <v>162</v>
      </c>
      <c r="XEV1149" s="49"/>
      <c r="XEW1149" s="49"/>
      <c r="XEX1149" s="49"/>
    </row>
    <row r="1150" ht="23" customHeight="1" spans="1:5 16376:16378">
      <c r="A1150" s="63" t="s">
        <v>159</v>
      </c>
      <c r="B1150" s="63" t="s">
        <v>160</v>
      </c>
      <c r="C1150" s="63" t="s">
        <v>635</v>
      </c>
      <c r="D1150" s="77">
        <v>748.08</v>
      </c>
      <c r="E1150" s="67" t="s">
        <v>162</v>
      </c>
      <c r="XEV1150" s="49"/>
      <c r="XEW1150" s="49"/>
      <c r="XEX1150" s="49"/>
    </row>
    <row r="1151" ht="23" customHeight="1" spans="1:5 16376:16378">
      <c r="A1151" s="61" t="s">
        <v>167</v>
      </c>
      <c r="B1151" s="61"/>
      <c r="C1151" s="61"/>
      <c r="D1151" s="64">
        <v>193.08</v>
      </c>
      <c r="E1151" s="63"/>
      <c r="XEV1151" s="49"/>
      <c r="XEW1151" s="49"/>
      <c r="XEX1151" s="49"/>
    </row>
    <row r="1152" ht="23" customHeight="1" spans="1:5 16376:16378">
      <c r="A1152" s="63" t="s">
        <v>168</v>
      </c>
      <c r="B1152" s="63" t="s">
        <v>169</v>
      </c>
      <c r="C1152" s="63" t="s">
        <v>635</v>
      </c>
      <c r="D1152" s="77">
        <v>83.04</v>
      </c>
      <c r="E1152" s="67" t="s">
        <v>162</v>
      </c>
      <c r="XEV1152" s="49"/>
      <c r="XEW1152" s="49"/>
      <c r="XEX1152" s="49"/>
    </row>
    <row r="1153" ht="23" customHeight="1" spans="1:5 16376:16378">
      <c r="A1153" s="63" t="s">
        <v>168</v>
      </c>
      <c r="B1153" s="63" t="s">
        <v>170</v>
      </c>
      <c r="C1153" s="63" t="s">
        <v>635</v>
      </c>
      <c r="D1153" s="77">
        <v>110.04</v>
      </c>
      <c r="E1153" s="67" t="s">
        <v>162</v>
      </c>
      <c r="XEV1153" s="49"/>
      <c r="XEW1153" s="49"/>
      <c r="XEX1153" s="49"/>
    </row>
    <row r="1154" ht="23" customHeight="1" spans="1:5 16376:16378">
      <c r="A1154" s="78" t="s">
        <v>171</v>
      </c>
      <c r="B1154" s="78"/>
      <c r="C1154" s="79"/>
      <c r="D1154" s="80">
        <f>SUM(D1155:D1163)</f>
        <v>118.4</v>
      </c>
      <c r="E1154" s="83"/>
      <c r="XEV1154" s="49"/>
      <c r="XEW1154" s="49"/>
      <c r="XEX1154" s="49"/>
    </row>
    <row r="1155" ht="23" customHeight="1" spans="1:5 16376:16378">
      <c r="A1155" s="78" t="s">
        <v>172</v>
      </c>
      <c r="B1155" s="75" t="s">
        <v>636</v>
      </c>
      <c r="C1155" s="63" t="s">
        <v>635</v>
      </c>
      <c r="D1155" s="84">
        <v>1</v>
      </c>
      <c r="E1155" s="76" t="s">
        <v>180</v>
      </c>
      <c r="XEV1155" s="49"/>
      <c r="XEW1155" s="49"/>
      <c r="XEX1155" s="49"/>
    </row>
    <row r="1156" ht="23" customHeight="1" spans="1:5 16376:16378">
      <c r="A1156" s="92" t="s">
        <v>172</v>
      </c>
      <c r="B1156" s="75" t="s">
        <v>637</v>
      </c>
      <c r="C1156" s="63" t="s">
        <v>635</v>
      </c>
      <c r="D1156" s="97">
        <v>5.4</v>
      </c>
      <c r="E1156" s="76" t="s">
        <v>174</v>
      </c>
      <c r="XEV1156" s="49"/>
      <c r="XEW1156" s="49"/>
      <c r="XEX1156" s="49"/>
    </row>
    <row r="1157" ht="23" customHeight="1" spans="1:5 16376:16378">
      <c r="A1157" s="78" t="s">
        <v>172</v>
      </c>
      <c r="B1157" s="75" t="s">
        <v>638</v>
      </c>
      <c r="C1157" s="63" t="s">
        <v>635</v>
      </c>
      <c r="D1157" s="84">
        <v>4</v>
      </c>
      <c r="E1157" s="76" t="s">
        <v>180</v>
      </c>
      <c r="XEV1157" s="49"/>
      <c r="XEW1157" s="49"/>
      <c r="XEX1157" s="49"/>
    </row>
    <row r="1158" ht="23" customHeight="1" spans="1:5 16376:16378">
      <c r="A1158" s="78" t="s">
        <v>172</v>
      </c>
      <c r="B1158" s="75" t="s">
        <v>639</v>
      </c>
      <c r="C1158" s="63" t="s">
        <v>635</v>
      </c>
      <c r="D1158" s="84">
        <v>13</v>
      </c>
      <c r="E1158" s="76" t="s">
        <v>174</v>
      </c>
      <c r="XEV1158" s="49"/>
      <c r="XEW1158" s="49"/>
      <c r="XEX1158" s="49"/>
    </row>
    <row r="1159" ht="23" customHeight="1" spans="1:5 16376:16378">
      <c r="A1159" s="78" t="s">
        <v>172</v>
      </c>
      <c r="B1159" s="75" t="s">
        <v>640</v>
      </c>
      <c r="C1159" s="63" t="s">
        <v>635</v>
      </c>
      <c r="D1159" s="84">
        <v>10</v>
      </c>
      <c r="E1159" s="76" t="s">
        <v>180</v>
      </c>
      <c r="XEV1159" s="49"/>
      <c r="XEW1159" s="49"/>
      <c r="XEX1159" s="49"/>
    </row>
    <row r="1160" ht="23" customHeight="1" spans="1:5 16376:16378">
      <c r="A1160" s="78" t="s">
        <v>172</v>
      </c>
      <c r="B1160" s="75" t="s">
        <v>641</v>
      </c>
      <c r="C1160" s="63" t="s">
        <v>635</v>
      </c>
      <c r="D1160" s="84">
        <v>20</v>
      </c>
      <c r="E1160" s="76" t="s">
        <v>174</v>
      </c>
      <c r="XEV1160" s="49"/>
      <c r="XEW1160" s="49"/>
      <c r="XEX1160" s="49"/>
    </row>
    <row r="1161" ht="23" customHeight="1" spans="1:5 16376:16378">
      <c r="A1161" s="78" t="s">
        <v>172</v>
      </c>
      <c r="B1161" s="75" t="s">
        <v>642</v>
      </c>
      <c r="C1161" s="63" t="s">
        <v>635</v>
      </c>
      <c r="D1161" s="84">
        <v>20</v>
      </c>
      <c r="E1161" s="76" t="s">
        <v>174</v>
      </c>
      <c r="XEV1161" s="49"/>
      <c r="XEW1161" s="49"/>
      <c r="XEX1161" s="49"/>
    </row>
    <row r="1162" ht="23" customHeight="1" spans="1:5 16376:16378">
      <c r="A1162" s="78" t="s">
        <v>172</v>
      </c>
      <c r="B1162" s="75" t="s">
        <v>643</v>
      </c>
      <c r="C1162" s="63" t="s">
        <v>635</v>
      </c>
      <c r="D1162" s="84">
        <v>5</v>
      </c>
      <c r="E1162" s="76" t="s">
        <v>180</v>
      </c>
      <c r="XEV1162" s="49"/>
      <c r="XEW1162" s="49"/>
      <c r="XEX1162" s="49"/>
    </row>
    <row r="1163" ht="23" customHeight="1" spans="1:5 16376:16378">
      <c r="A1163" s="78" t="s">
        <v>172</v>
      </c>
      <c r="B1163" s="75" t="s">
        <v>644</v>
      </c>
      <c r="C1163" s="63" t="s">
        <v>635</v>
      </c>
      <c r="D1163" s="84">
        <v>40</v>
      </c>
      <c r="E1163" s="76" t="s">
        <v>174</v>
      </c>
      <c r="XEV1163" s="49"/>
      <c r="XEW1163" s="49"/>
      <c r="XEX1163" s="49"/>
    </row>
    <row r="1164" ht="23" customHeight="1" spans="1:5 16376:16378">
      <c r="A1164" s="61" t="s">
        <v>645</v>
      </c>
      <c r="B1164" s="61"/>
      <c r="C1164" s="61"/>
      <c r="D1164" s="64">
        <f>D1165+D1171+D1174</f>
        <v>318.55</v>
      </c>
      <c r="E1164" s="63"/>
      <c r="XEV1164" s="49"/>
      <c r="XEW1164" s="49"/>
      <c r="XEX1164" s="49"/>
    </row>
    <row r="1165" ht="23" customHeight="1" spans="1:5 16376:16378">
      <c r="A1165" s="61" t="s">
        <v>158</v>
      </c>
      <c r="B1165" s="61"/>
      <c r="C1165" s="61"/>
      <c r="D1165" s="64">
        <v>262.43</v>
      </c>
      <c r="E1165" s="63"/>
      <c r="XEV1165" s="49"/>
      <c r="XEW1165" s="49"/>
      <c r="XEX1165" s="49"/>
    </row>
    <row r="1166" ht="23" customHeight="1" spans="1:5 16376:16378">
      <c r="A1166" s="63" t="s">
        <v>159</v>
      </c>
      <c r="B1166" s="63" t="s">
        <v>165</v>
      </c>
      <c r="C1166" s="63" t="s">
        <v>646</v>
      </c>
      <c r="D1166" s="77">
        <v>40.04</v>
      </c>
      <c r="E1166" s="67" t="s">
        <v>162</v>
      </c>
      <c r="XEV1166" s="49"/>
      <c r="XEW1166" s="49"/>
      <c r="XEX1166" s="49"/>
    </row>
    <row r="1167" ht="23" customHeight="1" spans="1:5 16376:16378">
      <c r="A1167" s="63" t="s">
        <v>159</v>
      </c>
      <c r="B1167" s="63" t="s">
        <v>160</v>
      </c>
      <c r="C1167" s="63" t="s">
        <v>646</v>
      </c>
      <c r="D1167" s="77">
        <v>170.35</v>
      </c>
      <c r="E1167" s="67" t="s">
        <v>162</v>
      </c>
      <c r="XEV1167" s="49"/>
      <c r="XEW1167" s="49"/>
      <c r="XEX1167" s="49"/>
    </row>
    <row r="1168" ht="23" customHeight="1" spans="1:5 16376:16378">
      <c r="A1168" s="63" t="s">
        <v>159</v>
      </c>
      <c r="B1168" s="63" t="s">
        <v>163</v>
      </c>
      <c r="C1168" s="63" t="s">
        <v>646</v>
      </c>
      <c r="D1168" s="77">
        <v>21.78</v>
      </c>
      <c r="E1168" s="67" t="s">
        <v>162</v>
      </c>
      <c r="XEV1168" s="49"/>
      <c r="XEW1168" s="49"/>
      <c r="XEX1168" s="49"/>
    </row>
    <row r="1169" ht="23" customHeight="1" spans="1:5 16376:16378">
      <c r="A1169" s="63" t="s">
        <v>159</v>
      </c>
      <c r="B1169" s="63" t="s">
        <v>166</v>
      </c>
      <c r="C1169" s="63" t="s">
        <v>646</v>
      </c>
      <c r="D1169" s="77">
        <v>10.2</v>
      </c>
      <c r="E1169" s="67" t="s">
        <v>162</v>
      </c>
      <c r="XEV1169" s="49"/>
      <c r="XEW1169" s="49"/>
      <c r="XEX1169" s="49"/>
    </row>
    <row r="1170" ht="23" customHeight="1" spans="1:5 16376:16378">
      <c r="A1170" s="63" t="s">
        <v>159</v>
      </c>
      <c r="B1170" s="63" t="s">
        <v>164</v>
      </c>
      <c r="C1170" s="63" t="s">
        <v>646</v>
      </c>
      <c r="D1170" s="77">
        <v>20.06</v>
      </c>
      <c r="E1170" s="67" t="s">
        <v>162</v>
      </c>
      <c r="XEV1170" s="49"/>
      <c r="XEW1170" s="49"/>
      <c r="XEX1170" s="49"/>
    </row>
    <row r="1171" ht="23" customHeight="1" spans="1:5 16376:16378">
      <c r="A1171" s="61" t="s">
        <v>167</v>
      </c>
      <c r="B1171" s="61"/>
      <c r="C1171" s="61"/>
      <c r="D1171" s="64">
        <v>44.12</v>
      </c>
      <c r="E1171" s="63"/>
      <c r="XEV1171" s="49"/>
      <c r="XEW1171" s="49"/>
      <c r="XEX1171" s="49"/>
    </row>
    <row r="1172" ht="23" customHeight="1" spans="1:5 16376:16378">
      <c r="A1172" s="63" t="s">
        <v>168</v>
      </c>
      <c r="B1172" s="63" t="s">
        <v>170</v>
      </c>
      <c r="C1172" s="63" t="s">
        <v>646</v>
      </c>
      <c r="D1172" s="77">
        <v>25.16</v>
      </c>
      <c r="E1172" s="67" t="s">
        <v>162</v>
      </c>
      <c r="XEV1172" s="49"/>
      <c r="XEW1172" s="49"/>
      <c r="XEX1172" s="49"/>
    </row>
    <row r="1173" ht="23" customHeight="1" spans="1:5 16376:16378">
      <c r="A1173" s="63" t="s">
        <v>168</v>
      </c>
      <c r="B1173" s="63" t="s">
        <v>169</v>
      </c>
      <c r="C1173" s="63" t="s">
        <v>646</v>
      </c>
      <c r="D1173" s="77">
        <v>18.96</v>
      </c>
      <c r="E1173" s="67" t="s">
        <v>162</v>
      </c>
      <c r="XEV1173" s="49"/>
      <c r="XEW1173" s="49"/>
      <c r="XEX1173" s="49"/>
    </row>
    <row r="1174" ht="23" customHeight="1" spans="1:5 16376:16378">
      <c r="A1174" s="78" t="s">
        <v>171</v>
      </c>
      <c r="B1174" s="78"/>
      <c r="C1174" s="79"/>
      <c r="D1174" s="80">
        <f>SUM(D1175:D1177)</f>
        <v>12</v>
      </c>
      <c r="E1174" s="83"/>
      <c r="XEV1174" s="49"/>
      <c r="XEW1174" s="49"/>
      <c r="XEX1174" s="49"/>
    </row>
    <row r="1175" ht="23" customHeight="1" spans="1:5 16376:16378">
      <c r="A1175" s="78" t="s">
        <v>172</v>
      </c>
      <c r="B1175" s="75" t="s">
        <v>647</v>
      </c>
      <c r="C1175" s="63" t="s">
        <v>646</v>
      </c>
      <c r="D1175" s="84">
        <v>3</v>
      </c>
      <c r="E1175" s="76" t="s">
        <v>174</v>
      </c>
      <c r="XEV1175" s="49"/>
      <c r="XEW1175" s="49"/>
      <c r="XEX1175" s="49"/>
    </row>
    <row r="1176" ht="23" customHeight="1" spans="1:5 16376:16378">
      <c r="A1176" s="78" t="s">
        <v>172</v>
      </c>
      <c r="B1176" s="75" t="s">
        <v>648</v>
      </c>
      <c r="C1176" s="63" t="s">
        <v>646</v>
      </c>
      <c r="D1176" s="84">
        <v>6</v>
      </c>
      <c r="E1176" s="76" t="s">
        <v>174</v>
      </c>
      <c r="XEV1176" s="49"/>
      <c r="XEW1176" s="49"/>
      <c r="XEX1176" s="49"/>
    </row>
    <row r="1177" ht="23" customHeight="1" spans="1:5 16376:16378">
      <c r="A1177" s="78" t="s">
        <v>172</v>
      </c>
      <c r="B1177" s="75" t="s">
        <v>649</v>
      </c>
      <c r="C1177" s="89" t="s">
        <v>646</v>
      </c>
      <c r="D1177" s="84">
        <v>3</v>
      </c>
      <c r="E1177" s="76" t="s">
        <v>180</v>
      </c>
      <c r="XEV1177" s="49"/>
      <c r="XEW1177" s="49"/>
      <c r="XEX1177" s="49"/>
    </row>
    <row r="1178" ht="23" customHeight="1" spans="1:5 16376:16378">
      <c r="A1178" s="61" t="s">
        <v>650</v>
      </c>
      <c r="B1178" s="61"/>
      <c r="C1178" s="61"/>
      <c r="D1178" s="64">
        <f>D1179+D1185+D1188</f>
        <v>407.45</v>
      </c>
      <c r="E1178" s="63"/>
      <c r="XEV1178" s="49"/>
      <c r="XEW1178" s="49"/>
      <c r="XEX1178" s="49"/>
    </row>
    <row r="1179" ht="23" customHeight="1" spans="1:5 16376:16378">
      <c r="A1179" s="61" t="s">
        <v>158</v>
      </c>
      <c r="B1179" s="61"/>
      <c r="C1179" s="61"/>
      <c r="D1179" s="64">
        <v>107.19</v>
      </c>
      <c r="E1179" s="63"/>
      <c r="XEV1179" s="49"/>
      <c r="XEW1179" s="49"/>
      <c r="XEX1179" s="49"/>
    </row>
    <row r="1180" ht="23" customHeight="1" spans="1:5 16376:16378">
      <c r="A1180" s="63" t="s">
        <v>159</v>
      </c>
      <c r="B1180" s="63" t="s">
        <v>165</v>
      </c>
      <c r="C1180" s="63" t="s">
        <v>651</v>
      </c>
      <c r="D1180" s="77">
        <v>16.95</v>
      </c>
      <c r="E1180" s="67" t="s">
        <v>162</v>
      </c>
      <c r="XEV1180" s="49"/>
      <c r="XEW1180" s="49"/>
      <c r="XEX1180" s="49"/>
    </row>
    <row r="1181" ht="23" customHeight="1" spans="1:5 16376:16378">
      <c r="A1181" s="63" t="s">
        <v>159</v>
      </c>
      <c r="B1181" s="63" t="s">
        <v>166</v>
      </c>
      <c r="C1181" s="63" t="s">
        <v>651</v>
      </c>
      <c r="D1181" s="77">
        <v>4.8</v>
      </c>
      <c r="E1181" s="67" t="s">
        <v>162</v>
      </c>
      <c r="XEV1181" s="49"/>
      <c r="XEW1181" s="49"/>
      <c r="XEX1181" s="49"/>
    </row>
    <row r="1182" ht="23" customHeight="1" spans="1:5 16376:16378">
      <c r="A1182" s="63" t="s">
        <v>159</v>
      </c>
      <c r="B1182" s="63" t="s">
        <v>164</v>
      </c>
      <c r="C1182" s="63" t="s">
        <v>651</v>
      </c>
      <c r="D1182" s="77">
        <v>8.59</v>
      </c>
      <c r="E1182" s="67" t="s">
        <v>162</v>
      </c>
      <c r="XEV1182" s="49"/>
      <c r="XEW1182" s="49"/>
      <c r="XEX1182" s="49"/>
    </row>
    <row r="1183" ht="23" customHeight="1" spans="1:5 16376:16378">
      <c r="A1183" s="63" t="s">
        <v>159</v>
      </c>
      <c r="B1183" s="63" t="s">
        <v>160</v>
      </c>
      <c r="C1183" s="63" t="s">
        <v>651</v>
      </c>
      <c r="D1183" s="77">
        <v>71.56</v>
      </c>
      <c r="E1183" s="67" t="s">
        <v>162</v>
      </c>
      <c r="XEV1183" s="49"/>
      <c r="XEW1183" s="49"/>
      <c r="XEX1183" s="49"/>
    </row>
    <row r="1184" ht="23" customHeight="1" spans="1:5 16376:16378">
      <c r="A1184" s="63" t="s">
        <v>159</v>
      </c>
      <c r="B1184" s="63" t="s">
        <v>163</v>
      </c>
      <c r="C1184" s="63" t="s">
        <v>651</v>
      </c>
      <c r="D1184" s="77">
        <v>5.29</v>
      </c>
      <c r="E1184" s="67" t="s">
        <v>162</v>
      </c>
      <c r="XEV1184" s="49"/>
      <c r="XEW1184" s="49"/>
      <c r="XEX1184" s="49"/>
    </row>
    <row r="1185" ht="23" customHeight="1" spans="1:5 16376:16378">
      <c r="A1185" s="61" t="s">
        <v>167</v>
      </c>
      <c r="B1185" s="61"/>
      <c r="C1185" s="61"/>
      <c r="D1185" s="64">
        <v>18.26</v>
      </c>
      <c r="E1185" s="63"/>
      <c r="XEV1185" s="49"/>
      <c r="XEW1185" s="49"/>
      <c r="XEX1185" s="49"/>
    </row>
    <row r="1186" ht="23" customHeight="1" spans="1:5 16376:16378">
      <c r="A1186" s="63" t="s">
        <v>168</v>
      </c>
      <c r="B1186" s="63" t="s">
        <v>169</v>
      </c>
      <c r="C1186" s="63" t="s">
        <v>651</v>
      </c>
      <c r="D1186" s="77">
        <v>9.12</v>
      </c>
      <c r="E1186" s="67" t="s">
        <v>162</v>
      </c>
      <c r="XEV1186" s="49"/>
      <c r="XEW1186" s="49"/>
      <c r="XEX1186" s="49"/>
    </row>
    <row r="1187" ht="23" customHeight="1" spans="1:5 16376:16378">
      <c r="A1187" s="63" t="s">
        <v>168</v>
      </c>
      <c r="B1187" s="63" t="s">
        <v>170</v>
      </c>
      <c r="C1187" s="63" t="s">
        <v>651</v>
      </c>
      <c r="D1187" s="77">
        <v>9.14</v>
      </c>
      <c r="E1187" s="67" t="s">
        <v>162</v>
      </c>
      <c r="XEV1187" s="49"/>
      <c r="XEW1187" s="49"/>
      <c r="XEX1187" s="49"/>
    </row>
    <row r="1188" ht="23" customHeight="1" spans="1:5 16376:16378">
      <c r="A1188" s="78" t="s">
        <v>171</v>
      </c>
      <c r="B1188" s="78"/>
      <c r="C1188" s="79"/>
      <c r="D1188" s="80">
        <f>SUM(D1189:D1193)</f>
        <v>282</v>
      </c>
      <c r="E1188" s="83"/>
      <c r="XEV1188" s="49"/>
      <c r="XEW1188" s="49"/>
      <c r="XEX1188" s="49"/>
    </row>
    <row r="1189" ht="23" customHeight="1" spans="1:5 16376:16378">
      <c r="A1189" s="78" t="s">
        <v>172</v>
      </c>
      <c r="B1189" s="75" t="s">
        <v>652</v>
      </c>
      <c r="C1189" s="63" t="s">
        <v>651</v>
      </c>
      <c r="D1189" s="84">
        <v>2</v>
      </c>
      <c r="E1189" s="76" t="s">
        <v>180</v>
      </c>
      <c r="XEV1189" s="49"/>
      <c r="XEW1189" s="49"/>
      <c r="XEX1189" s="49"/>
    </row>
    <row r="1190" ht="23" customHeight="1" spans="1:5 16376:16378">
      <c r="A1190" s="78" t="s">
        <v>172</v>
      </c>
      <c r="B1190" s="75" t="s">
        <v>653</v>
      </c>
      <c r="C1190" s="63" t="s">
        <v>651</v>
      </c>
      <c r="D1190" s="84">
        <v>4</v>
      </c>
      <c r="E1190" s="76" t="s">
        <v>180</v>
      </c>
      <c r="XEV1190" s="49"/>
      <c r="XEW1190" s="49"/>
      <c r="XEX1190" s="49"/>
    </row>
    <row r="1191" ht="23" customHeight="1" spans="1:5 16376:16378">
      <c r="A1191" s="78" t="s">
        <v>172</v>
      </c>
      <c r="B1191" s="75" t="s">
        <v>654</v>
      </c>
      <c r="C1191" s="63" t="s">
        <v>651</v>
      </c>
      <c r="D1191" s="84">
        <v>1</v>
      </c>
      <c r="E1191" s="76" t="s">
        <v>180</v>
      </c>
      <c r="XEV1191" s="49"/>
      <c r="XEW1191" s="49"/>
      <c r="XEX1191" s="49"/>
    </row>
    <row r="1192" ht="23" customHeight="1" spans="1:5 16376:16378">
      <c r="A1192" s="78" t="s">
        <v>172</v>
      </c>
      <c r="B1192" s="75" t="s">
        <v>655</v>
      </c>
      <c r="C1192" s="63" t="s">
        <v>651</v>
      </c>
      <c r="D1192" s="84">
        <v>270</v>
      </c>
      <c r="E1192" s="76" t="s">
        <v>174</v>
      </c>
      <c r="XEV1192" s="49"/>
      <c r="XEW1192" s="49"/>
      <c r="XEX1192" s="49"/>
    </row>
    <row r="1193" ht="23" customHeight="1" spans="1:5 16376:16378">
      <c r="A1193" s="78" t="s">
        <v>172</v>
      </c>
      <c r="B1193" s="75" t="s">
        <v>656</v>
      </c>
      <c r="C1193" s="63" t="s">
        <v>651</v>
      </c>
      <c r="D1193" s="84">
        <v>5</v>
      </c>
      <c r="E1193" s="76" t="s">
        <v>180</v>
      </c>
      <c r="XEV1193" s="49"/>
      <c r="XEW1193" s="49"/>
      <c r="XEX1193" s="49"/>
    </row>
    <row r="1194" ht="23" customHeight="1" spans="1:5 16376:16378">
      <c r="A1194" s="61" t="s">
        <v>657</v>
      </c>
      <c r="B1194" s="61"/>
      <c r="C1194" s="61"/>
      <c r="D1194" s="64">
        <f>D1195+D1201</f>
        <v>224.46</v>
      </c>
      <c r="E1194" s="63"/>
      <c r="XEV1194" s="49"/>
      <c r="XEW1194" s="49"/>
      <c r="XEX1194" s="49"/>
    </row>
    <row r="1195" ht="23" customHeight="1" spans="1:5 16376:16378">
      <c r="A1195" s="61" t="s">
        <v>158</v>
      </c>
      <c r="B1195" s="61"/>
      <c r="C1195" s="61"/>
      <c r="D1195" s="64">
        <v>200.5</v>
      </c>
      <c r="E1195" s="63"/>
      <c r="XEV1195" s="49"/>
      <c r="XEW1195" s="49"/>
      <c r="XEX1195" s="49"/>
    </row>
    <row r="1196" ht="23" customHeight="1" spans="1:5 16376:16378">
      <c r="A1196" s="63" t="s">
        <v>159</v>
      </c>
      <c r="B1196" s="63" t="s">
        <v>165</v>
      </c>
      <c r="C1196" s="63" t="s">
        <v>658</v>
      </c>
      <c r="D1196" s="77">
        <v>32.93</v>
      </c>
      <c r="E1196" s="67" t="s">
        <v>162</v>
      </c>
      <c r="XEV1196" s="49"/>
      <c r="XEW1196" s="49"/>
      <c r="XEX1196" s="49"/>
    </row>
    <row r="1197" ht="23" customHeight="1" spans="1:5 16376:16378">
      <c r="A1197" s="63" t="s">
        <v>159</v>
      </c>
      <c r="B1197" s="63" t="s">
        <v>166</v>
      </c>
      <c r="C1197" s="63" t="s">
        <v>658</v>
      </c>
      <c r="D1197" s="77">
        <v>9.6</v>
      </c>
      <c r="E1197" s="67" t="s">
        <v>162</v>
      </c>
      <c r="XEV1197" s="49"/>
      <c r="XEW1197" s="49"/>
      <c r="XEX1197" s="49"/>
    </row>
    <row r="1198" ht="23" customHeight="1" spans="1:5 16376:16378">
      <c r="A1198" s="63" t="s">
        <v>159</v>
      </c>
      <c r="B1198" s="63" t="s">
        <v>163</v>
      </c>
      <c r="C1198" s="63" t="s">
        <v>658</v>
      </c>
      <c r="D1198" s="77">
        <v>6.14</v>
      </c>
      <c r="E1198" s="67" t="s">
        <v>162</v>
      </c>
      <c r="XEV1198" s="49"/>
      <c r="XEW1198" s="49"/>
      <c r="XEX1198" s="49"/>
    </row>
    <row r="1199" ht="23" customHeight="1" spans="1:5 16376:16378">
      <c r="A1199" s="63" t="s">
        <v>159</v>
      </c>
      <c r="B1199" s="63" t="s">
        <v>160</v>
      </c>
      <c r="C1199" s="63" t="s">
        <v>658</v>
      </c>
      <c r="D1199" s="77">
        <v>135.56</v>
      </c>
      <c r="E1199" s="67" t="s">
        <v>162</v>
      </c>
      <c r="XEV1199" s="49"/>
      <c r="XEW1199" s="49"/>
      <c r="XEX1199" s="49"/>
    </row>
    <row r="1200" ht="23" customHeight="1" spans="1:5 16376:16378">
      <c r="A1200" s="63" t="s">
        <v>159</v>
      </c>
      <c r="B1200" s="63" t="s">
        <v>164</v>
      </c>
      <c r="C1200" s="63" t="s">
        <v>658</v>
      </c>
      <c r="D1200" s="77">
        <v>16.26</v>
      </c>
      <c r="E1200" s="67" t="s">
        <v>162</v>
      </c>
      <c r="XEV1200" s="49"/>
      <c r="XEW1200" s="49"/>
      <c r="XEX1200" s="49"/>
    </row>
    <row r="1201" ht="23" customHeight="1" spans="1:5 16376:16378">
      <c r="A1201" s="61" t="s">
        <v>167</v>
      </c>
      <c r="B1201" s="61"/>
      <c r="C1201" s="61"/>
      <c r="D1201" s="64">
        <v>23.96</v>
      </c>
      <c r="E1201" s="63"/>
      <c r="XEV1201" s="49"/>
      <c r="XEW1201" s="49"/>
      <c r="XEX1201" s="49"/>
    </row>
    <row r="1202" ht="23" customHeight="1" spans="1:5 16376:16378">
      <c r="A1202" s="63" t="s">
        <v>168</v>
      </c>
      <c r="B1202" s="63" t="s">
        <v>169</v>
      </c>
      <c r="C1202" s="63" t="s">
        <v>658</v>
      </c>
      <c r="D1202" s="77">
        <v>15.36</v>
      </c>
      <c r="E1202" s="67" t="s">
        <v>162</v>
      </c>
      <c r="XEV1202" s="49"/>
      <c r="XEW1202" s="49"/>
      <c r="XEX1202" s="49"/>
    </row>
    <row r="1203" ht="23" customHeight="1" spans="1:5 16376:16378">
      <c r="A1203" s="63" t="s">
        <v>168</v>
      </c>
      <c r="B1203" s="63" t="s">
        <v>170</v>
      </c>
      <c r="C1203" s="63" t="s">
        <v>658</v>
      </c>
      <c r="D1203" s="77">
        <v>8.6</v>
      </c>
      <c r="E1203" s="67" t="s">
        <v>162</v>
      </c>
      <c r="XEV1203" s="49"/>
      <c r="XEW1203" s="49"/>
      <c r="XEX1203" s="49"/>
    </row>
    <row r="1204" ht="23" customHeight="1" spans="1:5 16376:16378">
      <c r="A1204" s="61" t="s">
        <v>659</v>
      </c>
      <c r="B1204" s="61"/>
      <c r="C1204" s="61"/>
      <c r="D1204" s="64">
        <f>D1205+D1210+D1213</f>
        <v>109.71</v>
      </c>
      <c r="E1204" s="63"/>
      <c r="XEV1204" s="49"/>
      <c r="XEW1204" s="49"/>
      <c r="XEX1204" s="49"/>
    </row>
    <row r="1205" ht="23" customHeight="1" spans="1:5 16376:16378">
      <c r="A1205" s="61" t="s">
        <v>158</v>
      </c>
      <c r="B1205" s="61"/>
      <c r="C1205" s="61"/>
      <c r="D1205" s="64">
        <v>92.41</v>
      </c>
      <c r="E1205" s="63"/>
      <c r="XEV1205" s="49"/>
      <c r="XEW1205" s="49"/>
      <c r="XEX1205" s="49"/>
    </row>
    <row r="1206" ht="23" customHeight="1" spans="1:5 16376:16378">
      <c r="A1206" s="63" t="s">
        <v>159</v>
      </c>
      <c r="B1206" s="63" t="s">
        <v>165</v>
      </c>
      <c r="C1206" s="63" t="s">
        <v>660</v>
      </c>
      <c r="D1206" s="77">
        <v>15.34</v>
      </c>
      <c r="E1206" s="67" t="s">
        <v>162</v>
      </c>
      <c r="XEV1206" s="49"/>
      <c r="XEW1206" s="49"/>
      <c r="XEX1206" s="49"/>
    </row>
    <row r="1207" ht="23" customHeight="1" spans="1:5 16376:16378">
      <c r="A1207" s="63" t="s">
        <v>159</v>
      </c>
      <c r="B1207" s="63" t="s">
        <v>164</v>
      </c>
      <c r="C1207" s="63" t="s">
        <v>660</v>
      </c>
      <c r="D1207" s="77">
        <v>7.8</v>
      </c>
      <c r="E1207" s="67" t="s">
        <v>162</v>
      </c>
      <c r="XEV1207" s="49"/>
      <c r="XEW1207" s="49"/>
      <c r="XEX1207" s="49"/>
    </row>
    <row r="1208" ht="23" customHeight="1" spans="1:5 16376:16378">
      <c r="A1208" s="63" t="s">
        <v>159</v>
      </c>
      <c r="B1208" s="63" t="s">
        <v>166</v>
      </c>
      <c r="C1208" s="63" t="s">
        <v>660</v>
      </c>
      <c r="D1208" s="77">
        <v>4.2</v>
      </c>
      <c r="E1208" s="67" t="s">
        <v>162</v>
      </c>
      <c r="XEV1208" s="49"/>
      <c r="XEW1208" s="49"/>
      <c r="XEX1208" s="49"/>
    </row>
    <row r="1209" ht="23" customHeight="1" spans="1:5 16376:16378">
      <c r="A1209" s="63" t="s">
        <v>159</v>
      </c>
      <c r="B1209" s="63" t="s">
        <v>160</v>
      </c>
      <c r="C1209" s="63" t="s">
        <v>660</v>
      </c>
      <c r="D1209" s="77">
        <v>65.07</v>
      </c>
      <c r="E1209" s="67" t="s">
        <v>162</v>
      </c>
      <c r="XEV1209" s="49"/>
      <c r="XEW1209" s="49"/>
      <c r="XEX1209" s="49"/>
    </row>
    <row r="1210" ht="23" customHeight="1" spans="1:5 16376:16378">
      <c r="A1210" s="61" t="s">
        <v>167</v>
      </c>
      <c r="B1210" s="61"/>
      <c r="C1210" s="61"/>
      <c r="D1210" s="64">
        <v>15.3</v>
      </c>
      <c r="E1210" s="63"/>
      <c r="XEV1210" s="49"/>
      <c r="XEW1210" s="49"/>
      <c r="XEX1210" s="49"/>
    </row>
    <row r="1211" ht="23" customHeight="1" spans="1:5 16376:16378">
      <c r="A1211" s="63" t="s">
        <v>168</v>
      </c>
      <c r="B1211" s="63" t="s">
        <v>169</v>
      </c>
      <c r="C1211" s="63" t="s">
        <v>660</v>
      </c>
      <c r="D1211" s="77">
        <v>8.4</v>
      </c>
      <c r="E1211" s="67" t="s">
        <v>162</v>
      </c>
      <c r="XEV1211" s="49"/>
      <c r="XEW1211" s="49"/>
      <c r="XEX1211" s="49"/>
    </row>
    <row r="1212" ht="23" customHeight="1" spans="1:5 16376:16378">
      <c r="A1212" s="63" t="s">
        <v>168</v>
      </c>
      <c r="B1212" s="63" t="s">
        <v>170</v>
      </c>
      <c r="C1212" s="63" t="s">
        <v>660</v>
      </c>
      <c r="D1212" s="77">
        <v>6.9</v>
      </c>
      <c r="E1212" s="67" t="s">
        <v>162</v>
      </c>
      <c r="XEV1212" s="49"/>
      <c r="XEW1212" s="49"/>
      <c r="XEX1212" s="49"/>
    </row>
    <row r="1213" ht="23" customHeight="1" spans="1:5 16376:16378">
      <c r="A1213" s="78" t="s">
        <v>171</v>
      </c>
      <c r="B1213" s="78"/>
      <c r="C1213" s="79"/>
      <c r="D1213" s="80">
        <f>SUM(D1214:D1214)</f>
        <v>2</v>
      </c>
      <c r="E1213" s="83"/>
      <c r="XEV1213" s="49"/>
      <c r="XEW1213" s="49"/>
      <c r="XEX1213" s="49"/>
    </row>
    <row r="1214" ht="23" customHeight="1" spans="1:5 16376:16378">
      <c r="A1214" s="78" t="s">
        <v>172</v>
      </c>
      <c r="B1214" s="75" t="s">
        <v>661</v>
      </c>
      <c r="C1214" s="63" t="s">
        <v>660</v>
      </c>
      <c r="D1214" s="84">
        <v>2</v>
      </c>
      <c r="E1214" s="76" t="s">
        <v>180</v>
      </c>
      <c r="XEV1214" s="49"/>
      <c r="XEW1214" s="49"/>
      <c r="XEX1214" s="49"/>
    </row>
    <row r="1215" ht="23" customHeight="1" spans="1:5 16376:16378">
      <c r="A1215" s="61" t="s">
        <v>662</v>
      </c>
      <c r="B1215" s="61"/>
      <c r="C1215" s="61"/>
      <c r="D1215" s="64">
        <f>D1216+D1222</f>
        <v>683.82</v>
      </c>
      <c r="E1215" s="63"/>
      <c r="XEV1215" s="49"/>
      <c r="XEW1215" s="49"/>
      <c r="XEX1215" s="49"/>
    </row>
    <row r="1216" ht="23" customHeight="1" spans="1:5 16376:16378">
      <c r="A1216" s="78" t="s">
        <v>158</v>
      </c>
      <c r="B1216" s="78"/>
      <c r="C1216" s="79"/>
      <c r="D1216" s="80">
        <v>615.44</v>
      </c>
      <c r="E1216" s="83"/>
      <c r="XEV1216" s="49"/>
      <c r="XEW1216" s="49"/>
      <c r="XEX1216" s="49"/>
    </row>
    <row r="1217" ht="23" customHeight="1" spans="1:5 16376:16378">
      <c r="A1217" s="78" t="s">
        <v>159</v>
      </c>
      <c r="B1217" s="75" t="s">
        <v>165</v>
      </c>
      <c r="C1217" s="63" t="s">
        <v>663</v>
      </c>
      <c r="D1217" s="84">
        <v>100.07</v>
      </c>
      <c r="E1217" s="67" t="s">
        <v>162</v>
      </c>
      <c r="XEV1217" s="49"/>
      <c r="XEW1217" s="49"/>
      <c r="XEX1217" s="49"/>
    </row>
    <row r="1218" ht="23" customHeight="1" spans="1:5 16376:16378">
      <c r="A1218" s="78" t="s">
        <v>159</v>
      </c>
      <c r="B1218" s="75" t="s">
        <v>166</v>
      </c>
      <c r="C1218" s="63" t="s">
        <v>663</v>
      </c>
      <c r="D1218" s="84">
        <v>25.8</v>
      </c>
      <c r="E1218" s="67" t="s">
        <v>162</v>
      </c>
      <c r="XEV1218" s="49"/>
      <c r="XEW1218" s="49"/>
      <c r="XEX1218" s="49"/>
    </row>
    <row r="1219" ht="23" customHeight="1" spans="1:5 16376:16378">
      <c r="A1219" s="78" t="s">
        <v>159</v>
      </c>
      <c r="B1219" s="75" t="s">
        <v>160</v>
      </c>
      <c r="C1219" s="63" t="s">
        <v>663</v>
      </c>
      <c r="D1219" s="84">
        <v>413.76</v>
      </c>
      <c r="E1219" s="67" t="s">
        <v>162</v>
      </c>
      <c r="XEV1219" s="49"/>
      <c r="XEW1219" s="49"/>
      <c r="XEX1219" s="49"/>
    </row>
    <row r="1220" ht="23" customHeight="1" spans="1:5 16376:16378">
      <c r="A1220" s="78" t="s">
        <v>159</v>
      </c>
      <c r="B1220" s="75" t="s">
        <v>163</v>
      </c>
      <c r="C1220" s="63" t="s">
        <v>663</v>
      </c>
      <c r="D1220" s="84">
        <v>26.77</v>
      </c>
      <c r="E1220" s="67" t="s">
        <v>162</v>
      </c>
      <c r="XEV1220" s="49"/>
      <c r="XEW1220" s="49"/>
      <c r="XEX1220" s="49"/>
    </row>
    <row r="1221" ht="23" customHeight="1" spans="1:5 16376:16378">
      <c r="A1221" s="78" t="s">
        <v>159</v>
      </c>
      <c r="B1221" s="75" t="s">
        <v>164</v>
      </c>
      <c r="C1221" s="63" t="s">
        <v>663</v>
      </c>
      <c r="D1221" s="84">
        <v>49.04</v>
      </c>
      <c r="E1221" s="67" t="s">
        <v>162</v>
      </c>
      <c r="XEV1221" s="49"/>
      <c r="XEW1221" s="49"/>
      <c r="XEX1221" s="49"/>
    </row>
    <row r="1222" ht="23" customHeight="1" spans="1:5 16376:16378">
      <c r="A1222" s="110" t="s">
        <v>167</v>
      </c>
      <c r="B1222" s="111"/>
      <c r="C1222" s="61"/>
      <c r="D1222" s="80">
        <v>68.38</v>
      </c>
      <c r="E1222" s="112"/>
      <c r="XEV1222" s="49"/>
      <c r="XEW1222" s="49"/>
      <c r="XEX1222" s="49"/>
    </row>
    <row r="1223" ht="23" customHeight="1" spans="1:5 16376:16378">
      <c r="A1223" s="78" t="s">
        <v>168</v>
      </c>
      <c r="B1223" s="75" t="s">
        <v>169</v>
      </c>
      <c r="C1223" s="63" t="s">
        <v>663</v>
      </c>
      <c r="D1223" s="84">
        <v>41.28</v>
      </c>
      <c r="E1223" s="67" t="s">
        <v>162</v>
      </c>
      <c r="XEV1223" s="49"/>
      <c r="XEW1223" s="49"/>
      <c r="XEX1223" s="49"/>
    </row>
    <row r="1224" ht="23" customHeight="1" spans="1:5 16376:16378">
      <c r="A1224" s="78" t="s">
        <v>168</v>
      </c>
      <c r="B1224" s="75" t="s">
        <v>170</v>
      </c>
      <c r="C1224" s="63" t="s">
        <v>663</v>
      </c>
      <c r="D1224" s="84">
        <v>27.1</v>
      </c>
      <c r="E1224" s="67" t="s">
        <v>162</v>
      </c>
      <c r="XEV1224" s="49"/>
      <c r="XEW1224" s="49"/>
      <c r="XEX1224" s="49"/>
    </row>
    <row r="1225" ht="23" customHeight="1" spans="1:5 16376:16378">
      <c r="A1225" s="61" t="s">
        <v>664</v>
      </c>
      <c r="B1225" s="61"/>
      <c r="C1225" s="61"/>
      <c r="D1225" s="64">
        <f>D1226+D1232+D1235</f>
        <v>56.84</v>
      </c>
      <c r="E1225" s="63"/>
      <c r="XEV1225" s="49"/>
      <c r="XEW1225" s="49"/>
      <c r="XEX1225" s="49"/>
    </row>
    <row r="1226" ht="23" customHeight="1" spans="1:5 16376:16378">
      <c r="A1226" s="61" t="s">
        <v>158</v>
      </c>
      <c r="B1226" s="61"/>
      <c r="C1226" s="61"/>
      <c r="D1226" s="64">
        <v>44.96</v>
      </c>
      <c r="E1226" s="63"/>
      <c r="XEV1226" s="49"/>
      <c r="XEW1226" s="49"/>
      <c r="XEX1226" s="49"/>
    </row>
    <row r="1227" ht="23" customHeight="1" spans="1:5 16376:16378">
      <c r="A1227" s="63" t="s">
        <v>159</v>
      </c>
      <c r="B1227" s="63" t="s">
        <v>165</v>
      </c>
      <c r="C1227" s="63" t="s">
        <v>665</v>
      </c>
      <c r="D1227" s="77">
        <v>7.36</v>
      </c>
      <c r="E1227" s="67" t="s">
        <v>162</v>
      </c>
      <c r="XEV1227" s="49"/>
      <c r="XEW1227" s="49"/>
      <c r="XEX1227" s="49"/>
    </row>
    <row r="1228" ht="23" customHeight="1" spans="1:5 16376:16378">
      <c r="A1228" s="63" t="s">
        <v>159</v>
      </c>
      <c r="B1228" s="63" t="s">
        <v>164</v>
      </c>
      <c r="C1228" s="63" t="s">
        <v>665</v>
      </c>
      <c r="D1228" s="77">
        <v>3.6</v>
      </c>
      <c r="E1228" s="67" t="s">
        <v>162</v>
      </c>
      <c r="XEV1228" s="49"/>
      <c r="XEW1228" s="49"/>
      <c r="XEX1228" s="49"/>
    </row>
    <row r="1229" ht="23" customHeight="1" spans="1:5 16376:16378">
      <c r="A1229" s="63" t="s">
        <v>159</v>
      </c>
      <c r="B1229" s="63" t="s">
        <v>166</v>
      </c>
      <c r="C1229" s="63" t="s">
        <v>665</v>
      </c>
      <c r="D1229" s="77">
        <v>1.8</v>
      </c>
      <c r="E1229" s="67" t="s">
        <v>162</v>
      </c>
      <c r="XEV1229" s="49"/>
      <c r="XEW1229" s="49"/>
      <c r="XEX1229" s="49"/>
    </row>
    <row r="1230" ht="23" customHeight="1" spans="1:5 16376:16378">
      <c r="A1230" s="63" t="s">
        <v>159</v>
      </c>
      <c r="B1230" s="63" t="s">
        <v>163</v>
      </c>
      <c r="C1230" s="63" t="s">
        <v>665</v>
      </c>
      <c r="D1230" s="77">
        <v>2.23</v>
      </c>
      <c r="E1230" s="67" t="s">
        <v>162</v>
      </c>
      <c r="XEV1230" s="49"/>
      <c r="XEW1230" s="49"/>
      <c r="XEX1230" s="49"/>
    </row>
    <row r="1231" ht="23" customHeight="1" spans="1:5 16376:16378">
      <c r="A1231" s="63" t="s">
        <v>159</v>
      </c>
      <c r="B1231" s="63" t="s">
        <v>160</v>
      </c>
      <c r="C1231" s="63" t="s">
        <v>665</v>
      </c>
      <c r="D1231" s="77">
        <v>29.97</v>
      </c>
      <c r="E1231" s="67" t="s">
        <v>162</v>
      </c>
      <c r="XEV1231" s="49"/>
      <c r="XEW1231" s="49"/>
      <c r="XEX1231" s="49"/>
    </row>
    <row r="1232" ht="23" customHeight="1" spans="1:5 16376:16378">
      <c r="A1232" s="61" t="s">
        <v>167</v>
      </c>
      <c r="B1232" s="61"/>
      <c r="C1232" s="61"/>
      <c r="D1232" s="64">
        <v>5.28</v>
      </c>
      <c r="E1232" s="63"/>
      <c r="XEV1232" s="49"/>
      <c r="XEW1232" s="49"/>
      <c r="XEX1232" s="49"/>
    </row>
    <row r="1233" ht="23" customHeight="1" spans="1:5 16376:16378">
      <c r="A1233" s="63" t="s">
        <v>168</v>
      </c>
      <c r="B1233" s="63" t="s">
        <v>169</v>
      </c>
      <c r="C1233" s="63" t="s">
        <v>665</v>
      </c>
      <c r="D1233" s="77">
        <v>2.88</v>
      </c>
      <c r="E1233" s="67" t="s">
        <v>162</v>
      </c>
      <c r="XEV1233" s="49"/>
      <c r="XEW1233" s="49"/>
      <c r="XEX1233" s="49"/>
    </row>
    <row r="1234" ht="23" customHeight="1" spans="1:5 16376:16378">
      <c r="A1234" s="63" t="s">
        <v>168</v>
      </c>
      <c r="B1234" s="63" t="s">
        <v>170</v>
      </c>
      <c r="C1234" s="63" t="s">
        <v>665</v>
      </c>
      <c r="D1234" s="77">
        <v>2.4</v>
      </c>
      <c r="E1234" s="67" t="s">
        <v>162</v>
      </c>
      <c r="XEV1234" s="49"/>
      <c r="XEW1234" s="49"/>
      <c r="XEX1234" s="49"/>
    </row>
    <row r="1235" ht="23" customHeight="1" spans="1:5 16376:16378">
      <c r="A1235" s="78" t="s">
        <v>171</v>
      </c>
      <c r="B1235" s="78"/>
      <c r="C1235" s="79"/>
      <c r="D1235" s="80">
        <f>SUM(D1236:D1236)</f>
        <v>6.6</v>
      </c>
      <c r="E1235" s="83"/>
      <c r="XEV1235" s="49"/>
      <c r="XEW1235" s="49"/>
      <c r="XEX1235" s="49"/>
    </row>
    <row r="1236" ht="23" customHeight="1" spans="1:5 16376:16378">
      <c r="A1236" s="78" t="s">
        <v>172</v>
      </c>
      <c r="B1236" s="75" t="s">
        <v>666</v>
      </c>
      <c r="C1236" s="63" t="s">
        <v>665</v>
      </c>
      <c r="D1236" s="84">
        <v>6.6</v>
      </c>
      <c r="E1236" s="76" t="s">
        <v>180</v>
      </c>
      <c r="XEV1236" s="49"/>
      <c r="XEW1236" s="49"/>
      <c r="XEX1236" s="49"/>
    </row>
    <row r="1237" ht="23" customHeight="1" spans="1:5 16376:16378">
      <c r="A1237" s="61" t="s">
        <v>667</v>
      </c>
      <c r="B1237" s="61"/>
      <c r="C1237" s="61"/>
      <c r="D1237" s="64">
        <f>D1238+D1243+D1246</f>
        <v>281.46</v>
      </c>
      <c r="E1237" s="63"/>
      <c r="XEV1237" s="49"/>
      <c r="XEW1237" s="49"/>
      <c r="XEX1237" s="49"/>
    </row>
    <row r="1238" ht="23" customHeight="1" spans="1:5 16376:16378">
      <c r="A1238" s="61" t="s">
        <v>158</v>
      </c>
      <c r="B1238" s="61"/>
      <c r="C1238" s="61"/>
      <c r="D1238" s="64">
        <v>223.3</v>
      </c>
      <c r="E1238" s="63"/>
      <c r="XEV1238" s="49"/>
      <c r="XEW1238" s="49"/>
      <c r="XEX1238" s="49"/>
    </row>
    <row r="1239" ht="23" customHeight="1" spans="1:5 16376:16378">
      <c r="A1239" s="63" t="s">
        <v>159</v>
      </c>
      <c r="B1239" s="63" t="s">
        <v>165</v>
      </c>
      <c r="C1239" s="63" t="s">
        <v>668</v>
      </c>
      <c r="D1239" s="77">
        <v>37.56</v>
      </c>
      <c r="E1239" s="67" t="s">
        <v>162</v>
      </c>
      <c r="XEV1239" s="49"/>
      <c r="XEW1239" s="49"/>
      <c r="XEX1239" s="49"/>
    </row>
    <row r="1240" ht="23" customHeight="1" spans="1:5 16376:16378">
      <c r="A1240" s="63" t="s">
        <v>159</v>
      </c>
      <c r="B1240" s="63" t="s">
        <v>160</v>
      </c>
      <c r="C1240" s="63" t="s">
        <v>668</v>
      </c>
      <c r="D1240" s="77">
        <v>157.74</v>
      </c>
      <c r="E1240" s="67" t="s">
        <v>162</v>
      </c>
      <c r="XEV1240" s="49"/>
      <c r="XEW1240" s="49"/>
      <c r="XEX1240" s="49"/>
    </row>
    <row r="1241" ht="23" customHeight="1" spans="1:5 16376:16378">
      <c r="A1241" s="63" t="s">
        <v>159</v>
      </c>
      <c r="B1241" s="63" t="s">
        <v>166</v>
      </c>
      <c r="C1241" s="63" t="s">
        <v>668</v>
      </c>
      <c r="D1241" s="77">
        <v>9.6</v>
      </c>
      <c r="E1241" s="67" t="s">
        <v>162</v>
      </c>
      <c r="XEV1241" s="49"/>
      <c r="XEW1241" s="49"/>
      <c r="XEX1241" s="49"/>
    </row>
    <row r="1242" ht="23" customHeight="1" spans="1:5 16376:16378">
      <c r="A1242" s="63" t="s">
        <v>159</v>
      </c>
      <c r="B1242" s="63" t="s">
        <v>164</v>
      </c>
      <c r="C1242" s="63" t="s">
        <v>668</v>
      </c>
      <c r="D1242" s="77">
        <v>18.4</v>
      </c>
      <c r="E1242" s="67" t="s">
        <v>162</v>
      </c>
      <c r="XEV1242" s="49"/>
      <c r="XEW1242" s="49"/>
      <c r="XEX1242" s="49"/>
    </row>
    <row r="1243" ht="23" customHeight="1" spans="1:5 16376:16378">
      <c r="A1243" s="61" t="s">
        <v>167</v>
      </c>
      <c r="B1243" s="61"/>
      <c r="C1243" s="61"/>
      <c r="D1243" s="64">
        <v>20.16</v>
      </c>
      <c r="E1243" s="63"/>
      <c r="XEV1243" s="49"/>
      <c r="XEW1243" s="49"/>
      <c r="XEX1243" s="49"/>
    </row>
    <row r="1244" ht="23" customHeight="1" spans="1:5 16376:16378">
      <c r="A1244" s="63" t="s">
        <v>168</v>
      </c>
      <c r="B1244" s="63" t="s">
        <v>170</v>
      </c>
      <c r="C1244" s="63" t="s">
        <v>668</v>
      </c>
      <c r="D1244" s="77">
        <v>4.8</v>
      </c>
      <c r="E1244" s="67" t="s">
        <v>162</v>
      </c>
      <c r="XEV1244" s="49"/>
      <c r="XEW1244" s="49"/>
      <c r="XEX1244" s="49"/>
    </row>
    <row r="1245" ht="23" customHeight="1" spans="1:5 16376:16378">
      <c r="A1245" s="63" t="s">
        <v>168</v>
      </c>
      <c r="B1245" s="63" t="s">
        <v>169</v>
      </c>
      <c r="C1245" s="63" t="s">
        <v>668</v>
      </c>
      <c r="D1245" s="77">
        <v>15.36</v>
      </c>
      <c r="E1245" s="67" t="s">
        <v>162</v>
      </c>
      <c r="XEV1245" s="49"/>
      <c r="XEW1245" s="49"/>
      <c r="XEX1245" s="49"/>
    </row>
    <row r="1246" ht="23" customHeight="1" spans="1:5 16376:16378">
      <c r="A1246" s="78" t="s">
        <v>171</v>
      </c>
      <c r="B1246" s="78"/>
      <c r="C1246" s="79"/>
      <c r="D1246" s="80">
        <f>SUM(D1247:D1247)</f>
        <v>38</v>
      </c>
      <c r="E1246" s="83"/>
      <c r="XEV1246" s="49"/>
      <c r="XEW1246" s="49"/>
      <c r="XEX1246" s="49"/>
    </row>
    <row r="1247" ht="23" customHeight="1" spans="1:5 16376:16378">
      <c r="A1247" s="78" t="s">
        <v>172</v>
      </c>
      <c r="B1247" s="75" t="s">
        <v>669</v>
      </c>
      <c r="C1247" s="63" t="s">
        <v>668</v>
      </c>
      <c r="D1247" s="84">
        <v>38</v>
      </c>
      <c r="E1247" s="76" t="s">
        <v>180</v>
      </c>
      <c r="XEV1247" s="49"/>
      <c r="XEW1247" s="49"/>
      <c r="XEX1247" s="49"/>
    </row>
    <row r="1248" ht="23" customHeight="1" spans="1:5 16376:16378">
      <c r="A1248" s="61" t="s">
        <v>670</v>
      </c>
      <c r="B1248" s="61"/>
      <c r="C1248" s="61"/>
      <c r="D1248" s="64">
        <f>D1249+D1255+D1258</f>
        <v>469.47</v>
      </c>
      <c r="E1248" s="63"/>
      <c r="XEV1248" s="49"/>
      <c r="XEW1248" s="49"/>
      <c r="XEX1248" s="49"/>
    </row>
    <row r="1249" ht="23" customHeight="1" spans="1:5 16376:16378">
      <c r="A1249" s="61" t="s">
        <v>158</v>
      </c>
      <c r="B1249" s="61"/>
      <c r="C1249" s="61"/>
      <c r="D1249" s="64">
        <v>402.57</v>
      </c>
      <c r="E1249" s="63"/>
      <c r="XEV1249" s="49"/>
      <c r="XEW1249" s="49"/>
      <c r="XEX1249" s="49"/>
    </row>
    <row r="1250" ht="23" customHeight="1" spans="1:5 16376:16378">
      <c r="A1250" s="63" t="s">
        <v>159</v>
      </c>
      <c r="B1250" s="63" t="s">
        <v>165</v>
      </c>
      <c r="C1250" s="63" t="s">
        <v>671</v>
      </c>
      <c r="D1250" s="77">
        <v>67.87</v>
      </c>
      <c r="E1250" s="67" t="s">
        <v>162</v>
      </c>
      <c r="XEV1250" s="49"/>
      <c r="XEW1250" s="49"/>
      <c r="XEX1250" s="49"/>
    </row>
    <row r="1251" ht="23" customHeight="1" spans="1:5 16376:16378">
      <c r="A1251" s="63" t="s">
        <v>159</v>
      </c>
      <c r="B1251" s="63" t="s">
        <v>160</v>
      </c>
      <c r="C1251" s="63" t="s">
        <v>671</v>
      </c>
      <c r="D1251" s="77">
        <v>282.62</v>
      </c>
      <c r="E1251" s="67" t="s">
        <v>162</v>
      </c>
      <c r="XEV1251" s="49"/>
      <c r="XEW1251" s="49"/>
      <c r="XEX1251" s="49"/>
    </row>
    <row r="1252" ht="23" customHeight="1" spans="1:5 16376:16378">
      <c r="A1252" s="63" t="s">
        <v>159</v>
      </c>
      <c r="B1252" s="63" t="s">
        <v>166</v>
      </c>
      <c r="C1252" s="63" t="s">
        <v>671</v>
      </c>
      <c r="D1252" s="77">
        <v>17.4</v>
      </c>
      <c r="E1252" s="67" t="s">
        <v>162</v>
      </c>
      <c r="XEV1252" s="49"/>
      <c r="XEW1252" s="49"/>
      <c r="XEX1252" s="49"/>
    </row>
    <row r="1253" ht="23" customHeight="1" spans="1:5 16376:16378">
      <c r="A1253" s="63" t="s">
        <v>159</v>
      </c>
      <c r="B1253" s="63" t="s">
        <v>163</v>
      </c>
      <c r="C1253" s="63" t="s">
        <v>671</v>
      </c>
      <c r="D1253" s="77">
        <v>0.77</v>
      </c>
      <c r="E1253" s="67" t="s">
        <v>162</v>
      </c>
      <c r="XEV1253" s="49"/>
      <c r="XEW1253" s="49"/>
      <c r="XEX1253" s="49"/>
    </row>
    <row r="1254" ht="23" customHeight="1" spans="1:5 16376:16378">
      <c r="A1254" s="63" t="s">
        <v>159</v>
      </c>
      <c r="B1254" s="63" t="s">
        <v>164</v>
      </c>
      <c r="C1254" s="63" t="s">
        <v>671</v>
      </c>
      <c r="D1254" s="77">
        <v>33.91</v>
      </c>
      <c r="E1254" s="67" t="s">
        <v>162</v>
      </c>
      <c r="XEV1254" s="49"/>
      <c r="XEW1254" s="49"/>
      <c r="XEX1254" s="49"/>
    </row>
    <row r="1255" ht="23" customHeight="1" spans="1:5 16376:16378">
      <c r="A1255" s="61" t="s">
        <v>167</v>
      </c>
      <c r="B1255" s="61"/>
      <c r="C1255" s="61"/>
      <c r="D1255" s="64">
        <v>53.9</v>
      </c>
      <c r="E1255" s="63"/>
      <c r="XEV1255" s="49"/>
      <c r="XEW1255" s="49"/>
      <c r="XEX1255" s="49"/>
    </row>
    <row r="1256" ht="23" customHeight="1" spans="1:5 16376:16378">
      <c r="A1256" s="63" t="s">
        <v>168</v>
      </c>
      <c r="B1256" s="63" t="s">
        <v>169</v>
      </c>
      <c r="C1256" s="63" t="s">
        <v>671</v>
      </c>
      <c r="D1256" s="77">
        <v>33.68</v>
      </c>
      <c r="E1256" s="67" t="s">
        <v>162</v>
      </c>
      <c r="XEV1256" s="49"/>
      <c r="XEW1256" s="49"/>
      <c r="XEX1256" s="49"/>
    </row>
    <row r="1257" ht="23" customHeight="1" spans="1:5 16376:16378">
      <c r="A1257" s="63" t="s">
        <v>168</v>
      </c>
      <c r="B1257" s="63" t="s">
        <v>170</v>
      </c>
      <c r="C1257" s="63" t="s">
        <v>671</v>
      </c>
      <c r="D1257" s="77">
        <v>20.22</v>
      </c>
      <c r="E1257" s="67" t="s">
        <v>162</v>
      </c>
      <c r="XEV1257" s="49"/>
      <c r="XEW1257" s="49"/>
      <c r="XEX1257" s="49"/>
    </row>
    <row r="1258" ht="23" customHeight="1" spans="1:5 16376:16378">
      <c r="A1258" s="78" t="s">
        <v>171</v>
      </c>
      <c r="B1258" s="78"/>
      <c r="C1258" s="79"/>
      <c r="D1258" s="80">
        <f>SUM(D1259)</f>
        <v>13</v>
      </c>
      <c r="E1258" s="83"/>
      <c r="XEV1258" s="49"/>
      <c r="XEW1258" s="49"/>
      <c r="XEX1258" s="49"/>
    </row>
    <row r="1259" ht="23" customHeight="1" spans="1:5 16376:16378">
      <c r="A1259" s="78" t="s">
        <v>172</v>
      </c>
      <c r="B1259" s="109" t="s">
        <v>672</v>
      </c>
      <c r="C1259" s="63" t="s">
        <v>671</v>
      </c>
      <c r="D1259" s="84">
        <v>13</v>
      </c>
      <c r="E1259" s="76" t="s">
        <v>180</v>
      </c>
      <c r="XEV1259" s="49"/>
      <c r="XEW1259" s="49"/>
      <c r="XEX1259" s="49"/>
    </row>
    <row r="1260" ht="23" customHeight="1" spans="1:5 16376:16378">
      <c r="A1260" s="61" t="s">
        <v>673</v>
      </c>
      <c r="B1260" s="61"/>
      <c r="C1260" s="61"/>
      <c r="D1260" s="64">
        <f>D1261+D1267+D1270</f>
        <v>298.63</v>
      </c>
      <c r="E1260" s="63"/>
      <c r="XEV1260" s="49"/>
      <c r="XEW1260" s="49"/>
      <c r="XEX1260" s="49"/>
    </row>
    <row r="1261" ht="23" customHeight="1" spans="1:5 16376:16378">
      <c r="A1261" s="61" t="s">
        <v>158</v>
      </c>
      <c r="B1261" s="61"/>
      <c r="C1261" s="61"/>
      <c r="D1261" s="64">
        <v>262.09</v>
      </c>
      <c r="E1261" s="63"/>
      <c r="XEV1261" s="49"/>
      <c r="XEW1261" s="49"/>
      <c r="XEX1261" s="49"/>
    </row>
    <row r="1262" ht="23" customHeight="1" spans="1:5 16376:16378">
      <c r="A1262" s="63" t="s">
        <v>159</v>
      </c>
      <c r="B1262" s="63" t="s">
        <v>165</v>
      </c>
      <c r="C1262" s="63" t="s">
        <v>674</v>
      </c>
      <c r="D1262" s="77">
        <v>43.95</v>
      </c>
      <c r="E1262" s="67" t="s">
        <v>162</v>
      </c>
      <c r="XEV1262" s="49"/>
      <c r="XEW1262" s="49"/>
      <c r="XEX1262" s="49"/>
    </row>
    <row r="1263" ht="23" customHeight="1" spans="1:5 16376:16378">
      <c r="A1263" s="63" t="s">
        <v>159</v>
      </c>
      <c r="B1263" s="63" t="s">
        <v>160</v>
      </c>
      <c r="C1263" s="63" t="s">
        <v>674</v>
      </c>
      <c r="D1263" s="77">
        <v>179.62</v>
      </c>
      <c r="E1263" s="67" t="s">
        <v>162</v>
      </c>
      <c r="XEV1263" s="49"/>
      <c r="XEW1263" s="49"/>
      <c r="XEX1263" s="49"/>
    </row>
    <row r="1264" ht="23" customHeight="1" spans="1:5 16376:16378">
      <c r="A1264" s="63" t="s">
        <v>159</v>
      </c>
      <c r="B1264" s="63" t="s">
        <v>163</v>
      </c>
      <c r="C1264" s="63" t="s">
        <v>674</v>
      </c>
      <c r="D1264" s="77">
        <v>5.58</v>
      </c>
      <c r="E1264" s="67" t="s">
        <v>162</v>
      </c>
      <c r="XEV1264" s="49"/>
      <c r="XEW1264" s="49"/>
      <c r="XEX1264" s="49"/>
    </row>
    <row r="1265" ht="23" customHeight="1" spans="1:5 16376:16378">
      <c r="A1265" s="63" t="s">
        <v>159</v>
      </c>
      <c r="B1265" s="63" t="s">
        <v>166</v>
      </c>
      <c r="C1265" s="63" t="s">
        <v>674</v>
      </c>
      <c r="D1265" s="77">
        <v>11.4</v>
      </c>
      <c r="E1265" s="67" t="s">
        <v>162</v>
      </c>
      <c r="XEV1265" s="49"/>
      <c r="XEW1265" s="49"/>
      <c r="XEX1265" s="49"/>
    </row>
    <row r="1266" ht="23" customHeight="1" spans="1:5 16376:16378">
      <c r="A1266" s="63" t="s">
        <v>159</v>
      </c>
      <c r="B1266" s="63" t="s">
        <v>164</v>
      </c>
      <c r="C1266" s="63" t="s">
        <v>674</v>
      </c>
      <c r="D1266" s="77">
        <v>21.55</v>
      </c>
      <c r="E1266" s="67" t="s">
        <v>162</v>
      </c>
      <c r="XEV1266" s="49"/>
      <c r="XEW1266" s="49"/>
      <c r="XEX1266" s="49"/>
    </row>
    <row r="1267" ht="23" customHeight="1" spans="1:5 16376:16378">
      <c r="A1267" s="61" t="s">
        <v>167</v>
      </c>
      <c r="B1267" s="61"/>
      <c r="C1267" s="61"/>
      <c r="D1267" s="64">
        <v>28.54</v>
      </c>
      <c r="E1267" s="63"/>
      <c r="XEV1267" s="49"/>
      <c r="XEW1267" s="49"/>
      <c r="XEX1267" s="49"/>
    </row>
    <row r="1268" ht="23" customHeight="1" spans="1:5 16376:16378">
      <c r="A1268" s="63" t="s">
        <v>168</v>
      </c>
      <c r="B1268" s="63" t="s">
        <v>169</v>
      </c>
      <c r="C1268" s="63" t="s">
        <v>674</v>
      </c>
      <c r="D1268" s="77">
        <v>19.04</v>
      </c>
      <c r="E1268" s="67" t="s">
        <v>162</v>
      </c>
      <c r="XEV1268" s="49"/>
      <c r="XEW1268" s="49"/>
      <c r="XEX1268" s="49"/>
    </row>
    <row r="1269" ht="23" customHeight="1" spans="1:5 16376:16378">
      <c r="A1269" s="63" t="s">
        <v>168</v>
      </c>
      <c r="B1269" s="63" t="s">
        <v>170</v>
      </c>
      <c r="C1269" s="63" t="s">
        <v>674</v>
      </c>
      <c r="D1269" s="77">
        <v>9.5</v>
      </c>
      <c r="E1269" s="67" t="s">
        <v>162</v>
      </c>
      <c r="XEV1269" s="49"/>
      <c r="XEW1269" s="49"/>
      <c r="XEX1269" s="49"/>
    </row>
    <row r="1270" ht="23" customHeight="1" spans="1:5 16376:16378">
      <c r="A1270" s="78" t="s">
        <v>171</v>
      </c>
      <c r="B1270" s="78"/>
      <c r="C1270" s="79"/>
      <c r="D1270" s="80">
        <f>SUM(D1271:D1271)</f>
        <v>8</v>
      </c>
      <c r="E1270" s="83"/>
      <c r="XEV1270" s="49"/>
      <c r="XEW1270" s="49"/>
      <c r="XEX1270" s="49"/>
    </row>
    <row r="1271" ht="23" customHeight="1" spans="1:5 16376:16378">
      <c r="A1271" s="78" t="s">
        <v>172</v>
      </c>
      <c r="B1271" s="75" t="s">
        <v>675</v>
      </c>
      <c r="C1271" s="63" t="s">
        <v>676</v>
      </c>
      <c r="D1271" s="84">
        <v>8</v>
      </c>
      <c r="E1271" s="76" t="s">
        <v>180</v>
      </c>
      <c r="XEV1271" s="49"/>
      <c r="XEW1271" s="49"/>
      <c r="XEX1271" s="49"/>
    </row>
    <row r="1272" ht="23" customHeight="1" spans="1:5 16376:16378">
      <c r="A1272" s="61" t="s">
        <v>677</v>
      </c>
      <c r="B1272" s="61"/>
      <c r="C1272" s="61"/>
      <c r="D1272" s="64">
        <f>D1273+D1279+D1282</f>
        <v>1536.61</v>
      </c>
      <c r="E1272" s="63"/>
      <c r="XEV1272" s="49"/>
      <c r="XEW1272" s="49"/>
      <c r="XEX1272" s="49"/>
    </row>
    <row r="1273" ht="23" customHeight="1" spans="1:5 16376:16378">
      <c r="A1273" s="61" t="s">
        <v>158</v>
      </c>
      <c r="B1273" s="61"/>
      <c r="C1273" s="61"/>
      <c r="D1273" s="64">
        <v>1181.73</v>
      </c>
      <c r="E1273" s="63"/>
      <c r="XEV1273" s="49"/>
      <c r="XEW1273" s="49"/>
      <c r="XEX1273" s="49"/>
    </row>
    <row r="1274" ht="23" customHeight="1" spans="1:5 16376:16378">
      <c r="A1274" s="63" t="s">
        <v>159</v>
      </c>
      <c r="B1274" s="63" t="s">
        <v>165</v>
      </c>
      <c r="C1274" s="63" t="s">
        <v>678</v>
      </c>
      <c r="D1274" s="77">
        <v>194.56</v>
      </c>
      <c r="E1274" s="67" t="s">
        <v>162</v>
      </c>
      <c r="XEV1274" s="49"/>
      <c r="XEW1274" s="49"/>
      <c r="XEX1274" s="49"/>
    </row>
    <row r="1275" ht="23" customHeight="1" spans="1:5 16376:16378">
      <c r="A1275" s="63" t="s">
        <v>159</v>
      </c>
      <c r="B1275" s="63" t="s">
        <v>160</v>
      </c>
      <c r="C1275" s="63" t="s">
        <v>678</v>
      </c>
      <c r="D1275" s="77">
        <v>818.78</v>
      </c>
      <c r="E1275" s="67" t="s">
        <v>162</v>
      </c>
      <c r="XEV1275" s="49"/>
      <c r="XEW1275" s="49"/>
      <c r="XEX1275" s="49"/>
    </row>
    <row r="1276" ht="23" customHeight="1" spans="1:5 16376:16378">
      <c r="A1276" s="63" t="s">
        <v>159</v>
      </c>
      <c r="B1276" s="63" t="s">
        <v>164</v>
      </c>
      <c r="C1276" s="63" t="s">
        <v>678</v>
      </c>
      <c r="D1276" s="77">
        <v>95.32</v>
      </c>
      <c r="E1276" s="67" t="s">
        <v>162</v>
      </c>
      <c r="XEV1276" s="49"/>
      <c r="XEW1276" s="49"/>
      <c r="XEX1276" s="49"/>
    </row>
    <row r="1277" ht="23" customHeight="1" spans="1:5 16376:16378">
      <c r="A1277" s="63" t="s">
        <v>159</v>
      </c>
      <c r="B1277" s="63" t="s">
        <v>166</v>
      </c>
      <c r="C1277" s="63" t="s">
        <v>678</v>
      </c>
      <c r="D1277" s="77">
        <v>49.8</v>
      </c>
      <c r="E1277" s="67" t="s">
        <v>162</v>
      </c>
      <c r="XEV1277" s="49"/>
      <c r="XEW1277" s="49"/>
      <c r="XEX1277" s="49"/>
    </row>
    <row r="1278" ht="23" customHeight="1" spans="1:5 16376:16378">
      <c r="A1278" s="63" t="s">
        <v>159</v>
      </c>
      <c r="B1278" s="63" t="s">
        <v>163</v>
      </c>
      <c r="C1278" s="63" t="s">
        <v>678</v>
      </c>
      <c r="D1278" s="77">
        <v>23.27</v>
      </c>
      <c r="E1278" s="67" t="s">
        <v>162</v>
      </c>
      <c r="XEV1278" s="49"/>
      <c r="XEW1278" s="49"/>
      <c r="XEX1278" s="49"/>
    </row>
    <row r="1279" ht="23" customHeight="1" spans="1:5 16376:16378">
      <c r="A1279" s="61" t="s">
        <v>167</v>
      </c>
      <c r="B1279" s="61"/>
      <c r="C1279" s="61"/>
      <c r="D1279" s="64">
        <v>118.88</v>
      </c>
      <c r="E1279" s="63"/>
      <c r="XEV1279" s="49"/>
      <c r="XEW1279" s="49"/>
      <c r="XEX1279" s="49"/>
    </row>
    <row r="1280" ht="23" customHeight="1" spans="1:5 16376:16378">
      <c r="A1280" s="63" t="s">
        <v>168</v>
      </c>
      <c r="B1280" s="63" t="s">
        <v>169</v>
      </c>
      <c r="C1280" s="63" t="s">
        <v>678</v>
      </c>
      <c r="D1280" s="77">
        <v>81.68</v>
      </c>
      <c r="E1280" s="67" t="s">
        <v>162</v>
      </c>
      <c r="XEV1280" s="49"/>
      <c r="XEW1280" s="49"/>
      <c r="XEX1280" s="49"/>
    </row>
    <row r="1281" ht="23" customHeight="1" spans="1:5 16376:16378">
      <c r="A1281" s="63" t="s">
        <v>168</v>
      </c>
      <c r="B1281" s="63" t="s">
        <v>170</v>
      </c>
      <c r="C1281" s="63" t="s">
        <v>678</v>
      </c>
      <c r="D1281" s="77">
        <v>37.2</v>
      </c>
      <c r="E1281" s="67" t="s">
        <v>162</v>
      </c>
      <c r="XEV1281" s="49"/>
      <c r="XEW1281" s="49"/>
      <c r="XEX1281" s="49"/>
    </row>
    <row r="1282" ht="23" customHeight="1" spans="1:5 16376:16378">
      <c r="A1282" s="78" t="s">
        <v>171</v>
      </c>
      <c r="B1282" s="78"/>
      <c r="C1282" s="79"/>
      <c r="D1282" s="80">
        <f>SUM(D1283:D1285)</f>
        <v>236</v>
      </c>
      <c r="E1282" s="83"/>
      <c r="XEV1282" s="49"/>
      <c r="XEW1282" s="49"/>
      <c r="XEX1282" s="49"/>
    </row>
    <row r="1283" ht="23" customHeight="1" spans="1:5 16376:16378">
      <c r="A1283" s="78" t="s">
        <v>172</v>
      </c>
      <c r="B1283" s="75" t="s">
        <v>631</v>
      </c>
      <c r="C1283" s="63" t="s">
        <v>678</v>
      </c>
      <c r="D1283" s="84">
        <v>5</v>
      </c>
      <c r="E1283" s="76" t="s">
        <v>174</v>
      </c>
      <c r="XEV1283" s="49"/>
      <c r="XEW1283" s="49"/>
      <c r="XEX1283" s="49"/>
    </row>
    <row r="1284" ht="23" customHeight="1" spans="1:5 16376:16378">
      <c r="A1284" s="78" t="s">
        <v>172</v>
      </c>
      <c r="B1284" s="75" t="s">
        <v>679</v>
      </c>
      <c r="C1284" s="63" t="s">
        <v>678</v>
      </c>
      <c r="D1284" s="84">
        <v>45</v>
      </c>
      <c r="E1284" s="76" t="s">
        <v>162</v>
      </c>
      <c r="XEV1284" s="49"/>
      <c r="XEW1284" s="49"/>
      <c r="XEX1284" s="49"/>
    </row>
    <row r="1285" ht="23" customHeight="1" spans="1:5 16376:16378">
      <c r="A1285" s="78" t="s">
        <v>172</v>
      </c>
      <c r="B1285" s="75" t="s">
        <v>680</v>
      </c>
      <c r="C1285" s="63" t="s">
        <v>678</v>
      </c>
      <c r="D1285" s="84">
        <v>186</v>
      </c>
      <c r="E1285" s="76" t="s">
        <v>174</v>
      </c>
      <c r="XEV1285" s="49"/>
      <c r="XEW1285" s="49"/>
      <c r="XEX1285" s="49"/>
    </row>
    <row r="1286" ht="23" customHeight="1" spans="1:5 16376:16378">
      <c r="A1286" s="61" t="s">
        <v>681</v>
      </c>
      <c r="B1286" s="61"/>
      <c r="C1286" s="61"/>
      <c r="D1286" s="64">
        <f>D1287+D1294+D1297</f>
        <v>942.74</v>
      </c>
      <c r="E1286" s="63"/>
      <c r="XEV1286" s="49"/>
      <c r="XEW1286" s="49"/>
      <c r="XEX1286" s="49"/>
    </row>
    <row r="1287" ht="23" customHeight="1" spans="1:5 16376:16378">
      <c r="A1287" s="61" t="s">
        <v>158</v>
      </c>
      <c r="B1287" s="61"/>
      <c r="C1287" s="61"/>
      <c r="D1287" s="64">
        <v>820.16</v>
      </c>
      <c r="E1287" s="63"/>
      <c r="XEV1287" s="49"/>
      <c r="XEW1287" s="49"/>
      <c r="XEX1287" s="49"/>
    </row>
    <row r="1288" ht="23" customHeight="1" spans="1:5 16376:16378">
      <c r="A1288" s="63" t="s">
        <v>159</v>
      </c>
      <c r="B1288" s="63" t="s">
        <v>165</v>
      </c>
      <c r="C1288" s="63" t="s">
        <v>682</v>
      </c>
      <c r="D1288" s="77">
        <v>118</v>
      </c>
      <c r="E1288" s="67" t="s">
        <v>162</v>
      </c>
      <c r="XEV1288" s="49"/>
      <c r="XEW1288" s="49"/>
      <c r="XEX1288" s="49"/>
    </row>
    <row r="1289" ht="23" customHeight="1" spans="1:5 16376:16378">
      <c r="A1289" s="63" t="s">
        <v>159</v>
      </c>
      <c r="B1289" s="63" t="s">
        <v>164</v>
      </c>
      <c r="C1289" s="63" t="s">
        <v>682</v>
      </c>
      <c r="D1289" s="77">
        <v>58.62</v>
      </c>
      <c r="E1289" s="67" t="s">
        <v>162</v>
      </c>
      <c r="XEV1289" s="49"/>
      <c r="XEW1289" s="49"/>
      <c r="XEX1289" s="49"/>
    </row>
    <row r="1290" ht="23" customHeight="1" spans="1:5 16376:16378">
      <c r="A1290" s="63" t="s">
        <v>159</v>
      </c>
      <c r="B1290" s="63" t="s">
        <v>166</v>
      </c>
      <c r="C1290" s="63" t="s">
        <v>682</v>
      </c>
      <c r="D1290" s="77">
        <v>31.8</v>
      </c>
      <c r="E1290" s="67" t="s">
        <v>162</v>
      </c>
      <c r="XEV1290" s="49"/>
      <c r="XEW1290" s="49"/>
      <c r="XEX1290" s="49"/>
    </row>
    <row r="1291" ht="23" customHeight="1" spans="1:5 16376:16378">
      <c r="A1291" s="63" t="s">
        <v>159</v>
      </c>
      <c r="B1291" s="63" t="s">
        <v>163</v>
      </c>
      <c r="C1291" s="63" t="s">
        <v>682</v>
      </c>
      <c r="D1291" s="77">
        <v>53.54</v>
      </c>
      <c r="E1291" s="67" t="s">
        <v>162</v>
      </c>
      <c r="XEV1291" s="49"/>
      <c r="XEW1291" s="49"/>
      <c r="XEX1291" s="49"/>
    </row>
    <row r="1292" ht="23" customHeight="1" spans="1:5 16376:16378">
      <c r="A1292" s="63" t="s">
        <v>159</v>
      </c>
      <c r="B1292" s="63" t="s">
        <v>160</v>
      </c>
      <c r="C1292" s="63" t="s">
        <v>682</v>
      </c>
      <c r="D1292" s="77">
        <v>502.73</v>
      </c>
      <c r="E1292" s="67" t="s">
        <v>162</v>
      </c>
      <c r="XEV1292" s="49"/>
      <c r="XEW1292" s="49"/>
      <c r="XEX1292" s="49"/>
    </row>
    <row r="1293" ht="23" customHeight="1" spans="1:5 16376:16378">
      <c r="A1293" s="63" t="s">
        <v>159</v>
      </c>
      <c r="B1293" s="63" t="s">
        <v>472</v>
      </c>
      <c r="C1293" s="63" t="s">
        <v>682</v>
      </c>
      <c r="D1293" s="77">
        <v>55.47</v>
      </c>
      <c r="E1293" s="67" t="s">
        <v>162</v>
      </c>
      <c r="XEV1293" s="49"/>
      <c r="XEW1293" s="49"/>
      <c r="XEX1293" s="49"/>
    </row>
    <row r="1294" ht="23" customHeight="1" spans="1:5 16376:16378">
      <c r="A1294" s="61" t="s">
        <v>167</v>
      </c>
      <c r="B1294" s="61"/>
      <c r="C1294" s="61"/>
      <c r="D1294" s="64">
        <v>102.58</v>
      </c>
      <c r="E1294" s="63"/>
      <c r="XEV1294" s="49"/>
      <c r="XEW1294" s="49"/>
      <c r="XEX1294" s="49"/>
    </row>
    <row r="1295" ht="23" customHeight="1" spans="1:5 16376:16378">
      <c r="A1295" s="63" t="s">
        <v>168</v>
      </c>
      <c r="B1295" s="63" t="s">
        <v>169</v>
      </c>
      <c r="C1295" s="63" t="s">
        <v>682</v>
      </c>
      <c r="D1295" s="77">
        <v>54</v>
      </c>
      <c r="E1295" s="67" t="s">
        <v>162</v>
      </c>
      <c r="XEV1295" s="49"/>
      <c r="XEW1295" s="49"/>
      <c r="XEX1295" s="49"/>
    </row>
    <row r="1296" ht="23" customHeight="1" spans="1:5 16376:16378">
      <c r="A1296" s="63" t="s">
        <v>168</v>
      </c>
      <c r="B1296" s="63" t="s">
        <v>170</v>
      </c>
      <c r="C1296" s="63" t="s">
        <v>682</v>
      </c>
      <c r="D1296" s="77">
        <v>48.58</v>
      </c>
      <c r="E1296" s="67" t="s">
        <v>162</v>
      </c>
      <c r="XEV1296" s="49"/>
      <c r="XEW1296" s="49"/>
      <c r="XEX1296" s="49"/>
    </row>
    <row r="1297" ht="23" customHeight="1" spans="1:5 16376:16378">
      <c r="A1297" s="78" t="s">
        <v>171</v>
      </c>
      <c r="B1297" s="78"/>
      <c r="C1297" s="79"/>
      <c r="D1297" s="80">
        <f>SUM(D1298:D1299)</f>
        <v>20</v>
      </c>
      <c r="E1297" s="83"/>
      <c r="XEV1297" s="49"/>
      <c r="XEW1297" s="49"/>
      <c r="XEX1297" s="49"/>
    </row>
    <row r="1298" ht="23" customHeight="1" spans="1:5 16376:16378">
      <c r="A1298" s="78" t="s">
        <v>172</v>
      </c>
      <c r="B1298" s="75" t="s">
        <v>683</v>
      </c>
      <c r="C1298" s="63" t="s">
        <v>682</v>
      </c>
      <c r="D1298" s="84">
        <v>5</v>
      </c>
      <c r="E1298" s="76" t="s">
        <v>180</v>
      </c>
      <c r="XEV1298" s="49"/>
      <c r="XEW1298" s="49"/>
      <c r="XEX1298" s="49"/>
    </row>
    <row r="1299" ht="23" customHeight="1" spans="1:5 16376:16378">
      <c r="A1299" s="78" t="s">
        <v>172</v>
      </c>
      <c r="B1299" s="75" t="s">
        <v>684</v>
      </c>
      <c r="C1299" s="63" t="s">
        <v>682</v>
      </c>
      <c r="D1299" s="84">
        <v>15</v>
      </c>
      <c r="E1299" s="76" t="s">
        <v>174</v>
      </c>
      <c r="XEV1299" s="49"/>
      <c r="XEW1299" s="49"/>
      <c r="XEX1299" s="49"/>
    </row>
    <row r="1300" ht="23" customHeight="1" spans="1:5 16376:16378">
      <c r="A1300" s="61" t="s">
        <v>685</v>
      </c>
      <c r="B1300" s="61"/>
      <c r="C1300" s="61"/>
      <c r="D1300" s="64">
        <f>D1301+D1308+D1311</f>
        <v>598.99</v>
      </c>
      <c r="E1300" s="63"/>
      <c r="XEV1300" s="49"/>
      <c r="XEW1300" s="49"/>
      <c r="XEX1300" s="49"/>
    </row>
    <row r="1301" ht="23" customHeight="1" spans="1:5 16376:16378">
      <c r="A1301" s="61" t="s">
        <v>158</v>
      </c>
      <c r="B1301" s="61"/>
      <c r="C1301" s="61"/>
      <c r="D1301" s="64">
        <v>453.45</v>
      </c>
      <c r="E1301" s="63"/>
      <c r="XEV1301" s="49"/>
      <c r="XEW1301" s="49"/>
      <c r="XEX1301" s="49"/>
    </row>
    <row r="1302" ht="23" customHeight="1" spans="1:5 16376:16378">
      <c r="A1302" s="63" t="s">
        <v>159</v>
      </c>
      <c r="B1302" s="63" t="s">
        <v>165</v>
      </c>
      <c r="C1302" s="63" t="s">
        <v>686</v>
      </c>
      <c r="D1302" s="77">
        <v>68.43</v>
      </c>
      <c r="E1302" s="67" t="s">
        <v>162</v>
      </c>
      <c r="XEV1302" s="49"/>
      <c r="XEW1302" s="49"/>
      <c r="XEX1302" s="49"/>
    </row>
    <row r="1303" ht="23" customHeight="1" spans="1:5 16376:16378">
      <c r="A1303" s="63" t="s">
        <v>159</v>
      </c>
      <c r="B1303" s="63" t="s">
        <v>160</v>
      </c>
      <c r="C1303" s="63" t="s">
        <v>686</v>
      </c>
      <c r="D1303" s="77">
        <v>278.58</v>
      </c>
      <c r="E1303" s="67" t="s">
        <v>162</v>
      </c>
      <c r="XEV1303" s="49"/>
      <c r="XEW1303" s="49"/>
      <c r="XEX1303" s="49"/>
    </row>
    <row r="1304" ht="23" customHeight="1" spans="1:5 16376:16378">
      <c r="A1304" s="63" t="s">
        <v>159</v>
      </c>
      <c r="B1304" s="63" t="s">
        <v>166</v>
      </c>
      <c r="C1304" s="63" t="s">
        <v>686</v>
      </c>
      <c r="D1304" s="77">
        <v>17.4</v>
      </c>
      <c r="E1304" s="67" t="s">
        <v>162</v>
      </c>
      <c r="XEV1304" s="49"/>
      <c r="XEW1304" s="49"/>
      <c r="XEX1304" s="49"/>
    </row>
    <row r="1305" ht="23" customHeight="1" spans="1:5 16376:16378">
      <c r="A1305" s="63" t="s">
        <v>159</v>
      </c>
      <c r="B1305" s="63" t="s">
        <v>163</v>
      </c>
      <c r="C1305" s="63" t="s">
        <v>686</v>
      </c>
      <c r="D1305" s="77">
        <v>53.35</v>
      </c>
      <c r="E1305" s="67" t="s">
        <v>162</v>
      </c>
      <c r="XEV1305" s="49"/>
      <c r="XEW1305" s="49"/>
      <c r="XEX1305" s="49"/>
    </row>
    <row r="1306" ht="23" customHeight="1" spans="1:5 16376:16378">
      <c r="A1306" s="63" t="s">
        <v>159</v>
      </c>
      <c r="B1306" s="63" t="s">
        <v>164</v>
      </c>
      <c r="C1306" s="63" t="s">
        <v>686</v>
      </c>
      <c r="D1306" s="77">
        <v>33.12</v>
      </c>
      <c r="E1306" s="67" t="s">
        <v>162</v>
      </c>
      <c r="XEV1306" s="49"/>
      <c r="XEW1306" s="49"/>
      <c r="XEX1306" s="49"/>
    </row>
    <row r="1307" ht="23" customHeight="1" spans="1:5 16376:16378">
      <c r="A1307" s="63" t="s">
        <v>159</v>
      </c>
      <c r="B1307" s="63" t="s">
        <v>472</v>
      </c>
      <c r="C1307" s="63" t="s">
        <v>686</v>
      </c>
      <c r="D1307" s="77">
        <v>2.58</v>
      </c>
      <c r="E1307" s="67" t="s">
        <v>162</v>
      </c>
      <c r="XEV1307" s="49"/>
      <c r="XEW1307" s="49"/>
      <c r="XEX1307" s="49"/>
    </row>
    <row r="1308" ht="23" customHeight="1" spans="1:5 16376:16378">
      <c r="A1308" s="61" t="s">
        <v>167</v>
      </c>
      <c r="B1308" s="61"/>
      <c r="C1308" s="61"/>
      <c r="D1308" s="64">
        <v>57.54</v>
      </c>
      <c r="E1308" s="63"/>
      <c r="XEV1308" s="49"/>
      <c r="XEW1308" s="49"/>
      <c r="XEX1308" s="49"/>
    </row>
    <row r="1309" ht="23" customHeight="1" spans="1:5 16376:16378">
      <c r="A1309" s="63" t="s">
        <v>168</v>
      </c>
      <c r="B1309" s="63" t="s">
        <v>169</v>
      </c>
      <c r="C1309" s="63" t="s">
        <v>686</v>
      </c>
      <c r="D1309" s="77">
        <v>27.84</v>
      </c>
      <c r="E1309" s="67" t="s">
        <v>162</v>
      </c>
      <c r="XEV1309" s="49"/>
      <c r="XEW1309" s="49"/>
      <c r="XEX1309" s="49"/>
    </row>
    <row r="1310" ht="23" customHeight="1" spans="1:5 16376:16378">
      <c r="A1310" s="63" t="s">
        <v>168</v>
      </c>
      <c r="B1310" s="63" t="s">
        <v>170</v>
      </c>
      <c r="C1310" s="63" t="s">
        <v>686</v>
      </c>
      <c r="D1310" s="77">
        <v>29.7</v>
      </c>
      <c r="E1310" s="67" t="s">
        <v>162</v>
      </c>
      <c r="XEV1310" s="49"/>
      <c r="XEW1310" s="49"/>
      <c r="XEX1310" s="49"/>
    </row>
    <row r="1311" ht="23" customHeight="1" spans="1:5 16376:16378">
      <c r="A1311" s="78" t="s">
        <v>171</v>
      </c>
      <c r="B1311" s="78"/>
      <c r="C1311" s="79"/>
      <c r="D1311" s="80">
        <f>SUM(D1312:D1314)</f>
        <v>88</v>
      </c>
      <c r="E1311" s="83"/>
      <c r="XEV1311" s="49"/>
      <c r="XEW1311" s="49"/>
      <c r="XEX1311" s="49"/>
    </row>
    <row r="1312" ht="23" customHeight="1" spans="1:5 16376:16378">
      <c r="A1312" s="78" t="s">
        <v>172</v>
      </c>
      <c r="B1312" s="75" t="s">
        <v>687</v>
      </c>
      <c r="C1312" s="63" t="s">
        <v>686</v>
      </c>
      <c r="D1312" s="73">
        <v>55</v>
      </c>
      <c r="E1312" s="76" t="s">
        <v>174</v>
      </c>
      <c r="XEV1312" s="49"/>
      <c r="XEW1312" s="49"/>
      <c r="XEX1312" s="49"/>
    </row>
    <row r="1313" ht="23" customHeight="1" spans="1:5 16376:16378">
      <c r="A1313" s="78" t="s">
        <v>172</v>
      </c>
      <c r="B1313" s="75" t="s">
        <v>688</v>
      </c>
      <c r="C1313" s="63" t="s">
        <v>686</v>
      </c>
      <c r="D1313" s="73">
        <v>3</v>
      </c>
      <c r="E1313" s="76" t="s">
        <v>174</v>
      </c>
      <c r="XEV1313" s="49"/>
      <c r="XEW1313" s="49"/>
      <c r="XEX1313" s="49"/>
    </row>
    <row r="1314" ht="23" customHeight="1" spans="1:5 16376:16378">
      <c r="A1314" s="78" t="s">
        <v>172</v>
      </c>
      <c r="B1314" s="75" t="s">
        <v>689</v>
      </c>
      <c r="C1314" s="63" t="s">
        <v>686</v>
      </c>
      <c r="D1314" s="73">
        <v>30</v>
      </c>
      <c r="E1314" s="76" t="s">
        <v>174</v>
      </c>
      <c r="XEV1314" s="49"/>
      <c r="XEW1314" s="49"/>
      <c r="XEX1314" s="49"/>
    </row>
    <row r="1315" ht="23" customHeight="1" spans="1:5 16376:16378">
      <c r="A1315" s="61" t="s">
        <v>690</v>
      </c>
      <c r="B1315" s="61"/>
      <c r="C1315" s="61"/>
      <c r="D1315" s="64">
        <f>D1316+D1321+D1324</f>
        <v>136.11</v>
      </c>
      <c r="E1315" s="63"/>
      <c r="XEV1315" s="49"/>
      <c r="XEW1315" s="49"/>
      <c r="XEX1315" s="49"/>
    </row>
    <row r="1316" ht="23" customHeight="1" spans="1:5 16376:16378">
      <c r="A1316" s="61" t="s">
        <v>158</v>
      </c>
      <c r="B1316" s="61"/>
      <c r="C1316" s="61"/>
      <c r="D1316" s="64">
        <v>106.03</v>
      </c>
      <c r="E1316" s="63"/>
      <c r="XEV1316" s="49"/>
      <c r="XEW1316" s="49"/>
      <c r="XEX1316" s="49"/>
    </row>
    <row r="1317" ht="23" customHeight="1" spans="1:5 16376:16378">
      <c r="A1317" s="63" t="s">
        <v>159</v>
      </c>
      <c r="B1317" s="63" t="s">
        <v>165</v>
      </c>
      <c r="C1317" s="63" t="s">
        <v>691</v>
      </c>
      <c r="D1317" s="77">
        <v>18.13</v>
      </c>
      <c r="E1317" s="67" t="s">
        <v>162</v>
      </c>
      <c r="XEV1317" s="49"/>
      <c r="XEW1317" s="49"/>
      <c r="XEX1317" s="49"/>
    </row>
    <row r="1318" ht="23" customHeight="1" spans="1:5 16376:16378">
      <c r="A1318" s="63" t="s">
        <v>159</v>
      </c>
      <c r="B1318" s="63" t="s">
        <v>160</v>
      </c>
      <c r="C1318" s="63" t="s">
        <v>691</v>
      </c>
      <c r="D1318" s="77">
        <v>74.2</v>
      </c>
      <c r="E1318" s="67" t="s">
        <v>162</v>
      </c>
      <c r="XEV1318" s="49"/>
      <c r="XEW1318" s="49"/>
      <c r="XEX1318" s="49"/>
    </row>
    <row r="1319" ht="23" customHeight="1" spans="1:5 16376:16378">
      <c r="A1319" s="63" t="s">
        <v>159</v>
      </c>
      <c r="B1319" s="63" t="s">
        <v>164</v>
      </c>
      <c r="C1319" s="63" t="s">
        <v>691</v>
      </c>
      <c r="D1319" s="77">
        <v>8.9</v>
      </c>
      <c r="E1319" s="67" t="s">
        <v>162</v>
      </c>
      <c r="XEV1319" s="49"/>
      <c r="XEW1319" s="49"/>
      <c r="XEX1319" s="49"/>
    </row>
    <row r="1320" ht="23" customHeight="1" spans="1:5 16376:16378">
      <c r="A1320" s="63" t="s">
        <v>159</v>
      </c>
      <c r="B1320" s="63" t="s">
        <v>166</v>
      </c>
      <c r="C1320" s="63" t="s">
        <v>691</v>
      </c>
      <c r="D1320" s="77">
        <v>4.8</v>
      </c>
      <c r="E1320" s="67" t="s">
        <v>162</v>
      </c>
      <c r="XEV1320" s="49"/>
      <c r="XEW1320" s="49"/>
      <c r="XEX1320" s="49"/>
    </row>
    <row r="1321" ht="23" customHeight="1" spans="1:5 16376:16378">
      <c r="A1321" s="61" t="s">
        <v>167</v>
      </c>
      <c r="B1321" s="61"/>
      <c r="C1321" s="61"/>
      <c r="D1321" s="64">
        <v>10.08</v>
      </c>
      <c r="E1321" s="63"/>
      <c r="XEV1321" s="49"/>
      <c r="XEW1321" s="49"/>
      <c r="XEX1321" s="49"/>
    </row>
    <row r="1322" ht="23" customHeight="1" spans="1:5 16376:16378">
      <c r="A1322" s="63" t="s">
        <v>168</v>
      </c>
      <c r="B1322" s="63" t="s">
        <v>169</v>
      </c>
      <c r="C1322" s="63" t="s">
        <v>691</v>
      </c>
      <c r="D1322" s="77">
        <v>7.68</v>
      </c>
      <c r="E1322" s="67" t="s">
        <v>162</v>
      </c>
      <c r="XEV1322" s="49"/>
      <c r="XEW1322" s="49"/>
      <c r="XEX1322" s="49"/>
    </row>
    <row r="1323" ht="23" customHeight="1" spans="1:5 16376:16378">
      <c r="A1323" s="63" t="s">
        <v>168</v>
      </c>
      <c r="B1323" s="63" t="s">
        <v>170</v>
      </c>
      <c r="C1323" s="63" t="s">
        <v>691</v>
      </c>
      <c r="D1323" s="77">
        <v>2.4</v>
      </c>
      <c r="E1323" s="67" t="s">
        <v>162</v>
      </c>
      <c r="XEV1323" s="49"/>
      <c r="XEW1323" s="49"/>
      <c r="XEX1323" s="49"/>
    </row>
    <row r="1324" ht="23" customHeight="1" spans="1:5 16376:16378">
      <c r="A1324" s="78" t="s">
        <v>171</v>
      </c>
      <c r="B1324" s="78"/>
      <c r="C1324" s="79"/>
      <c r="D1324" s="80">
        <f>SUM(D1325:D1325)</f>
        <v>20</v>
      </c>
      <c r="E1324" s="83"/>
      <c r="XEV1324" s="49"/>
      <c r="XEW1324" s="49"/>
      <c r="XEX1324" s="49"/>
    </row>
    <row r="1325" ht="23" customHeight="1" spans="1:5 16376:16378">
      <c r="A1325" s="78" t="s">
        <v>172</v>
      </c>
      <c r="B1325" s="75" t="s">
        <v>692</v>
      </c>
      <c r="C1325" s="63" t="s">
        <v>691</v>
      </c>
      <c r="D1325" s="73">
        <v>20</v>
      </c>
      <c r="E1325" s="76" t="s">
        <v>174</v>
      </c>
      <c r="XEV1325" s="49"/>
      <c r="XEW1325" s="49"/>
      <c r="XEX1325" s="49"/>
    </row>
    <row r="1326" ht="23" customHeight="1" spans="1:5 16376:16378">
      <c r="A1326" s="61" t="s">
        <v>693</v>
      </c>
      <c r="B1326" s="61"/>
      <c r="C1326" s="61"/>
      <c r="D1326" s="64">
        <f>D1327+D1333+D1336</f>
        <v>186.85</v>
      </c>
      <c r="E1326" s="63"/>
      <c r="XEV1326" s="49"/>
      <c r="XEW1326" s="49"/>
      <c r="XEX1326" s="49"/>
    </row>
    <row r="1327" ht="23" customHeight="1" spans="1:5 16376:16378">
      <c r="A1327" s="61" t="s">
        <v>158</v>
      </c>
      <c r="B1327" s="61"/>
      <c r="C1327" s="61"/>
      <c r="D1327" s="64">
        <v>56.91</v>
      </c>
      <c r="E1327" s="63"/>
      <c r="XEV1327" s="49"/>
      <c r="XEW1327" s="49"/>
      <c r="XEX1327" s="49"/>
    </row>
    <row r="1328" ht="23" customHeight="1" spans="1:5 16376:16378">
      <c r="A1328" s="63" t="s">
        <v>159</v>
      </c>
      <c r="B1328" s="63" t="s">
        <v>165</v>
      </c>
      <c r="C1328" s="63" t="s">
        <v>694</v>
      </c>
      <c r="D1328" s="77">
        <v>9.49</v>
      </c>
      <c r="E1328" s="67" t="s">
        <v>162</v>
      </c>
      <c r="XEV1328" s="49"/>
      <c r="XEW1328" s="49"/>
      <c r="XEX1328" s="49"/>
    </row>
    <row r="1329" ht="23" customHeight="1" spans="1:5 16376:16378">
      <c r="A1329" s="63" t="s">
        <v>159</v>
      </c>
      <c r="B1329" s="63" t="s">
        <v>160</v>
      </c>
      <c r="C1329" s="63" t="s">
        <v>694</v>
      </c>
      <c r="D1329" s="77">
        <v>39.7</v>
      </c>
      <c r="E1329" s="67" t="s">
        <v>162</v>
      </c>
      <c r="XEV1329" s="49"/>
      <c r="XEW1329" s="49"/>
      <c r="XEX1329" s="49"/>
    </row>
    <row r="1330" ht="23" customHeight="1" spans="1:5 16376:16378">
      <c r="A1330" s="63" t="s">
        <v>159</v>
      </c>
      <c r="B1330" s="63" t="s">
        <v>166</v>
      </c>
      <c r="C1330" s="63" t="s">
        <v>694</v>
      </c>
      <c r="D1330" s="77">
        <v>2.4</v>
      </c>
      <c r="E1330" s="67" t="s">
        <v>162</v>
      </c>
      <c r="XEV1330" s="49"/>
      <c r="XEW1330" s="49"/>
      <c r="XEX1330" s="49"/>
    </row>
    <row r="1331" ht="23" customHeight="1" spans="1:5 16376:16378">
      <c r="A1331" s="63" t="s">
        <v>159</v>
      </c>
      <c r="B1331" s="63" t="s">
        <v>163</v>
      </c>
      <c r="C1331" s="63" t="s">
        <v>694</v>
      </c>
      <c r="D1331" s="77">
        <v>0.56</v>
      </c>
      <c r="E1331" s="67" t="s">
        <v>162</v>
      </c>
      <c r="XEV1331" s="49"/>
      <c r="XEW1331" s="49"/>
      <c r="XEX1331" s="49"/>
    </row>
    <row r="1332" ht="23" customHeight="1" spans="1:5 16376:16378">
      <c r="A1332" s="63" t="s">
        <v>159</v>
      </c>
      <c r="B1332" s="63" t="s">
        <v>164</v>
      </c>
      <c r="C1332" s="63" t="s">
        <v>694</v>
      </c>
      <c r="D1332" s="77">
        <v>4.76</v>
      </c>
      <c r="E1332" s="67" t="s">
        <v>162</v>
      </c>
      <c r="XEV1332" s="49"/>
      <c r="XEW1332" s="49"/>
      <c r="XEX1332" s="49"/>
    </row>
    <row r="1333" ht="23" customHeight="1" spans="1:5 16376:16378">
      <c r="A1333" s="61" t="s">
        <v>167</v>
      </c>
      <c r="B1333" s="61"/>
      <c r="C1333" s="61"/>
      <c r="D1333" s="64">
        <v>8.94</v>
      </c>
      <c r="E1333" s="63"/>
      <c r="XEV1333" s="49"/>
      <c r="XEW1333" s="49"/>
      <c r="XEX1333" s="49"/>
    </row>
    <row r="1334" ht="23" customHeight="1" spans="1:5 16376:16378">
      <c r="A1334" s="63" t="s">
        <v>168</v>
      </c>
      <c r="B1334" s="63" t="s">
        <v>170</v>
      </c>
      <c r="C1334" s="63" t="s">
        <v>694</v>
      </c>
      <c r="D1334" s="77">
        <v>4.38</v>
      </c>
      <c r="E1334" s="67" t="s">
        <v>162</v>
      </c>
      <c r="XEV1334" s="49"/>
      <c r="XEW1334" s="49"/>
      <c r="XEX1334" s="49"/>
    </row>
    <row r="1335" ht="23" customHeight="1" spans="1:5 16376:16378">
      <c r="A1335" s="63" t="s">
        <v>168</v>
      </c>
      <c r="B1335" s="63" t="s">
        <v>169</v>
      </c>
      <c r="C1335" s="63" t="s">
        <v>694</v>
      </c>
      <c r="D1335" s="77">
        <v>4.56</v>
      </c>
      <c r="E1335" s="67" t="s">
        <v>162</v>
      </c>
      <c r="XEV1335" s="49"/>
      <c r="XEW1335" s="49"/>
      <c r="XEX1335" s="49"/>
    </row>
    <row r="1336" ht="23" customHeight="1" spans="1:5 16376:16378">
      <c r="A1336" s="78" t="s">
        <v>171</v>
      </c>
      <c r="B1336" s="78"/>
      <c r="C1336" s="79"/>
      <c r="D1336" s="80">
        <f>SUM(D1337:D1340)</f>
        <v>121</v>
      </c>
      <c r="E1336" s="83"/>
      <c r="XEV1336" s="49"/>
      <c r="XEW1336" s="49"/>
      <c r="XEX1336" s="49"/>
    </row>
    <row r="1337" ht="23" customHeight="1" spans="1:5 16376:16378">
      <c r="A1337" s="78" t="s">
        <v>172</v>
      </c>
      <c r="B1337" s="75" t="s">
        <v>695</v>
      </c>
      <c r="C1337" s="63" t="s">
        <v>694</v>
      </c>
      <c r="D1337" s="73">
        <v>4</v>
      </c>
      <c r="E1337" s="76" t="s">
        <v>180</v>
      </c>
      <c r="XEV1337" s="49"/>
      <c r="XEW1337" s="49"/>
      <c r="XEX1337" s="49"/>
    </row>
    <row r="1338" ht="23" customHeight="1" spans="1:5 16376:16378">
      <c r="A1338" s="78" t="s">
        <v>172</v>
      </c>
      <c r="B1338" s="75" t="s">
        <v>696</v>
      </c>
      <c r="C1338" s="63" t="s">
        <v>694</v>
      </c>
      <c r="D1338" s="73">
        <v>70</v>
      </c>
      <c r="E1338" s="76" t="s">
        <v>162</v>
      </c>
      <c r="XEV1338" s="49"/>
      <c r="XEW1338" s="49"/>
      <c r="XEX1338" s="49"/>
    </row>
    <row r="1339" ht="23" customHeight="1" spans="1:5 16376:16378">
      <c r="A1339" s="78" t="s">
        <v>172</v>
      </c>
      <c r="B1339" s="75" t="s">
        <v>697</v>
      </c>
      <c r="C1339" s="63" t="s">
        <v>694</v>
      </c>
      <c r="D1339" s="73">
        <v>15</v>
      </c>
      <c r="E1339" s="76" t="s">
        <v>174</v>
      </c>
      <c r="XEV1339" s="49"/>
      <c r="XEW1339" s="49"/>
      <c r="XEX1339" s="49"/>
    </row>
    <row r="1340" ht="23" customHeight="1" spans="1:5 16376:16378">
      <c r="A1340" s="78" t="s">
        <v>172</v>
      </c>
      <c r="B1340" s="75" t="s">
        <v>698</v>
      </c>
      <c r="C1340" s="63" t="s">
        <v>694</v>
      </c>
      <c r="D1340" s="73">
        <v>32</v>
      </c>
      <c r="E1340" s="76" t="s">
        <v>174</v>
      </c>
      <c r="XEV1340" s="49"/>
      <c r="XEW1340" s="49"/>
      <c r="XEX1340" s="49"/>
    </row>
    <row r="1341" ht="23" customHeight="1" spans="1:5 16376:16378">
      <c r="A1341" s="61" t="s">
        <v>699</v>
      </c>
      <c r="B1341" s="61"/>
      <c r="C1341" s="61"/>
      <c r="D1341" s="64">
        <f>D1342+D1348+D1351</f>
        <v>409.808</v>
      </c>
      <c r="E1341" s="63"/>
      <c r="XEV1341" s="49"/>
      <c r="XEW1341" s="49"/>
      <c r="XEX1341" s="49"/>
    </row>
    <row r="1342" ht="23" customHeight="1" spans="1:5 16376:16378">
      <c r="A1342" s="61" t="s">
        <v>158</v>
      </c>
      <c r="B1342" s="61"/>
      <c r="C1342" s="61"/>
      <c r="D1342" s="64">
        <v>155.66</v>
      </c>
      <c r="E1342" s="63"/>
      <c r="XEV1342" s="49"/>
      <c r="XEW1342" s="49"/>
      <c r="XEX1342" s="49"/>
    </row>
    <row r="1343" ht="23" customHeight="1" spans="1:5 16376:16378">
      <c r="A1343" s="63" t="s">
        <v>159</v>
      </c>
      <c r="B1343" s="63" t="s">
        <v>165</v>
      </c>
      <c r="C1343" s="63" t="s">
        <v>700</v>
      </c>
      <c r="D1343" s="77">
        <v>25.4</v>
      </c>
      <c r="E1343" s="67" t="s">
        <v>162</v>
      </c>
      <c r="XEV1343" s="49"/>
      <c r="XEW1343" s="49"/>
      <c r="XEX1343" s="49"/>
    </row>
    <row r="1344" ht="23" customHeight="1" spans="1:5 16376:16378">
      <c r="A1344" s="63" t="s">
        <v>159</v>
      </c>
      <c r="B1344" s="63" t="s">
        <v>160</v>
      </c>
      <c r="C1344" s="63" t="s">
        <v>700</v>
      </c>
      <c r="D1344" s="77">
        <v>106.89</v>
      </c>
      <c r="E1344" s="67" t="s">
        <v>162</v>
      </c>
      <c r="XEV1344" s="49"/>
      <c r="XEW1344" s="49"/>
      <c r="XEX1344" s="49"/>
    </row>
    <row r="1345" ht="23" customHeight="1" spans="1:5 16376:16378">
      <c r="A1345" s="63" t="s">
        <v>159</v>
      </c>
      <c r="B1345" s="63" t="s">
        <v>166</v>
      </c>
      <c r="C1345" s="63" t="s">
        <v>700</v>
      </c>
      <c r="D1345" s="77">
        <v>7.2</v>
      </c>
      <c r="E1345" s="67" t="s">
        <v>162</v>
      </c>
      <c r="XEV1345" s="49"/>
      <c r="XEW1345" s="49"/>
      <c r="XEX1345" s="49"/>
    </row>
    <row r="1346" ht="23" customHeight="1" spans="1:5 16376:16378">
      <c r="A1346" s="63" t="s">
        <v>159</v>
      </c>
      <c r="B1346" s="63" t="s">
        <v>164</v>
      </c>
      <c r="C1346" s="63" t="s">
        <v>700</v>
      </c>
      <c r="D1346" s="77">
        <v>12.82</v>
      </c>
      <c r="E1346" s="67" t="s">
        <v>162</v>
      </c>
      <c r="XEV1346" s="49"/>
      <c r="XEW1346" s="49"/>
      <c r="XEX1346" s="49"/>
    </row>
    <row r="1347" ht="23" customHeight="1" spans="1:5 16376:16378">
      <c r="A1347" s="63" t="s">
        <v>159</v>
      </c>
      <c r="B1347" s="63" t="s">
        <v>163</v>
      </c>
      <c r="C1347" s="63" t="s">
        <v>700</v>
      </c>
      <c r="D1347" s="77">
        <v>3.35</v>
      </c>
      <c r="E1347" s="67" t="s">
        <v>162</v>
      </c>
      <c r="XEV1347" s="49"/>
      <c r="XEW1347" s="49"/>
      <c r="XEX1347" s="49"/>
    </row>
    <row r="1348" ht="23" customHeight="1" spans="1:5 16376:16378">
      <c r="A1348" s="61" t="s">
        <v>167</v>
      </c>
      <c r="B1348" s="61"/>
      <c r="C1348" s="61"/>
      <c r="D1348" s="64">
        <v>26.43</v>
      </c>
      <c r="E1348" s="63"/>
      <c r="XEV1348" s="49"/>
      <c r="XEW1348" s="49"/>
      <c r="XEX1348" s="49"/>
    </row>
    <row r="1349" ht="23" customHeight="1" spans="1:5 16376:16378">
      <c r="A1349" s="63" t="s">
        <v>168</v>
      </c>
      <c r="B1349" s="63" t="s">
        <v>170</v>
      </c>
      <c r="C1349" s="63" t="s">
        <v>700</v>
      </c>
      <c r="D1349" s="77">
        <v>11.23</v>
      </c>
      <c r="E1349" s="67" t="s">
        <v>162</v>
      </c>
      <c r="XEV1349" s="49"/>
      <c r="XEW1349" s="49"/>
      <c r="XEX1349" s="49"/>
    </row>
    <row r="1350" ht="23" customHeight="1" spans="1:5 16376:16378">
      <c r="A1350" s="63" t="s">
        <v>168</v>
      </c>
      <c r="B1350" s="63" t="s">
        <v>169</v>
      </c>
      <c r="C1350" s="63" t="s">
        <v>700</v>
      </c>
      <c r="D1350" s="77">
        <v>15.2</v>
      </c>
      <c r="E1350" s="67" t="s">
        <v>162</v>
      </c>
      <c r="XEV1350" s="49"/>
      <c r="XEW1350" s="49"/>
      <c r="XEX1350" s="49"/>
    </row>
    <row r="1351" ht="23" customHeight="1" spans="1:5 16376:16378">
      <c r="A1351" s="78" t="s">
        <v>171</v>
      </c>
      <c r="B1351" s="78"/>
      <c r="C1351" s="79"/>
      <c r="D1351" s="80">
        <f>SUM(D1352:D1366)</f>
        <v>227.718</v>
      </c>
      <c r="E1351" s="83"/>
      <c r="XEV1351" s="49"/>
      <c r="XEW1351" s="49"/>
      <c r="XEX1351" s="49"/>
    </row>
    <row r="1352" ht="23" customHeight="1" spans="1:5 16376:16378">
      <c r="A1352" s="78" t="s">
        <v>172</v>
      </c>
      <c r="B1352" s="75" t="s">
        <v>701</v>
      </c>
      <c r="C1352" s="63" t="s">
        <v>702</v>
      </c>
      <c r="D1352" s="73">
        <v>1.368</v>
      </c>
      <c r="E1352" s="76" t="s">
        <v>162</v>
      </c>
      <c r="XEV1352" s="49"/>
      <c r="XEW1352" s="49"/>
      <c r="XEX1352" s="49"/>
    </row>
    <row r="1353" ht="23" customHeight="1" spans="1:5 16376:16378">
      <c r="A1353" s="78" t="s">
        <v>172</v>
      </c>
      <c r="B1353" s="75" t="s">
        <v>703</v>
      </c>
      <c r="C1353" s="63" t="s">
        <v>702</v>
      </c>
      <c r="D1353" s="73">
        <v>2.16</v>
      </c>
      <c r="E1353" s="76" t="s">
        <v>174</v>
      </c>
      <c r="XEV1353" s="49"/>
      <c r="XEW1353" s="49"/>
      <c r="XEX1353" s="49"/>
    </row>
    <row r="1354" ht="23" customHeight="1" spans="1:5 16376:16378">
      <c r="A1354" s="78" t="s">
        <v>172</v>
      </c>
      <c r="B1354" s="75" t="s">
        <v>704</v>
      </c>
      <c r="C1354" s="63" t="s">
        <v>702</v>
      </c>
      <c r="D1354" s="73">
        <v>1</v>
      </c>
      <c r="E1354" s="76" t="s">
        <v>180</v>
      </c>
      <c r="XEV1354" s="49"/>
      <c r="XEW1354" s="49"/>
      <c r="XEX1354" s="49"/>
    </row>
    <row r="1355" ht="23" customHeight="1" spans="1:5 16376:16378">
      <c r="A1355" s="78" t="s">
        <v>172</v>
      </c>
      <c r="B1355" s="75" t="s">
        <v>705</v>
      </c>
      <c r="C1355" s="63" t="s">
        <v>702</v>
      </c>
      <c r="D1355" s="73">
        <v>11</v>
      </c>
      <c r="E1355" s="76" t="s">
        <v>174</v>
      </c>
      <c r="XEV1355" s="49"/>
      <c r="XEW1355" s="49"/>
      <c r="XEX1355" s="49"/>
    </row>
    <row r="1356" ht="23" customHeight="1" spans="1:5 16376:16378">
      <c r="A1356" s="78" t="s">
        <v>172</v>
      </c>
      <c r="B1356" s="75" t="s">
        <v>706</v>
      </c>
      <c r="C1356" s="63" t="s">
        <v>702</v>
      </c>
      <c r="D1356" s="73">
        <v>10</v>
      </c>
      <c r="E1356" s="76" t="s">
        <v>174</v>
      </c>
      <c r="XEV1356" s="49"/>
      <c r="XEW1356" s="49"/>
      <c r="XEX1356" s="49"/>
    </row>
    <row r="1357" ht="23" customHeight="1" spans="1:5 16376:16378">
      <c r="A1357" s="78" t="s">
        <v>172</v>
      </c>
      <c r="B1357" s="75" t="s">
        <v>707</v>
      </c>
      <c r="C1357" s="63" t="s">
        <v>702</v>
      </c>
      <c r="D1357" s="73">
        <v>36</v>
      </c>
      <c r="E1357" s="76" t="s">
        <v>265</v>
      </c>
      <c r="XEV1357" s="49"/>
      <c r="XEW1357" s="49"/>
      <c r="XEX1357" s="49"/>
    </row>
    <row r="1358" ht="23" customHeight="1" spans="1:5 16376:16378">
      <c r="A1358" s="78" t="s">
        <v>172</v>
      </c>
      <c r="B1358" s="75" t="s">
        <v>708</v>
      </c>
      <c r="C1358" s="63" t="s">
        <v>702</v>
      </c>
      <c r="D1358" s="73">
        <v>10</v>
      </c>
      <c r="E1358" s="76" t="s">
        <v>174</v>
      </c>
      <c r="XEV1358" s="49"/>
      <c r="XEW1358" s="49"/>
      <c r="XEX1358" s="49"/>
    </row>
    <row r="1359" ht="23" customHeight="1" spans="1:5 16376:16378">
      <c r="A1359" s="78" t="s">
        <v>172</v>
      </c>
      <c r="B1359" s="75" t="s">
        <v>709</v>
      </c>
      <c r="C1359" s="63" t="s">
        <v>702</v>
      </c>
      <c r="D1359" s="73">
        <v>20.55</v>
      </c>
      <c r="E1359" s="76" t="s">
        <v>174</v>
      </c>
      <c r="XEV1359" s="49"/>
      <c r="XEW1359" s="49"/>
      <c r="XEX1359" s="49"/>
    </row>
    <row r="1360" ht="23" customHeight="1" spans="1:5 16376:16378">
      <c r="A1360" s="78" t="s">
        <v>172</v>
      </c>
      <c r="B1360" s="75" t="s">
        <v>710</v>
      </c>
      <c r="C1360" s="63" t="s">
        <v>702</v>
      </c>
      <c r="D1360" s="73">
        <v>15.75</v>
      </c>
      <c r="E1360" s="76" t="s">
        <v>174</v>
      </c>
      <c r="XEV1360" s="49"/>
      <c r="XEW1360" s="49"/>
      <c r="XEX1360" s="49"/>
    </row>
    <row r="1361" ht="23" customHeight="1" spans="1:5 16376:16378">
      <c r="A1361" s="78" t="s">
        <v>172</v>
      </c>
      <c r="B1361" s="75" t="s">
        <v>711</v>
      </c>
      <c r="C1361" s="63" t="s">
        <v>702</v>
      </c>
      <c r="D1361" s="73">
        <v>9.6</v>
      </c>
      <c r="E1361" s="76" t="s">
        <v>174</v>
      </c>
      <c r="XEV1361" s="49"/>
      <c r="XEW1361" s="49"/>
      <c r="XEX1361" s="49"/>
    </row>
    <row r="1362" ht="23" customHeight="1" spans="1:5 16376:16378">
      <c r="A1362" s="78" t="s">
        <v>172</v>
      </c>
      <c r="B1362" s="75" t="s">
        <v>712</v>
      </c>
      <c r="C1362" s="63" t="s">
        <v>702</v>
      </c>
      <c r="D1362" s="73">
        <v>9</v>
      </c>
      <c r="E1362" s="76" t="s">
        <v>174</v>
      </c>
      <c r="XEV1362" s="49"/>
      <c r="XEW1362" s="49"/>
      <c r="XEX1362" s="49"/>
    </row>
    <row r="1363" ht="23" customHeight="1" spans="1:5 16376:16378">
      <c r="A1363" s="78" t="s">
        <v>172</v>
      </c>
      <c r="B1363" s="75" t="s">
        <v>713</v>
      </c>
      <c r="C1363" s="63" t="s">
        <v>702</v>
      </c>
      <c r="D1363" s="73">
        <v>10</v>
      </c>
      <c r="E1363" s="76" t="s">
        <v>174</v>
      </c>
      <c r="XEV1363" s="49"/>
      <c r="XEW1363" s="49"/>
      <c r="XEX1363" s="49"/>
    </row>
    <row r="1364" ht="23" customHeight="1" spans="1:5 16376:16378">
      <c r="A1364" s="78" t="s">
        <v>172</v>
      </c>
      <c r="B1364" s="75" t="s">
        <v>714</v>
      </c>
      <c r="C1364" s="63" t="s">
        <v>702</v>
      </c>
      <c r="D1364" s="73">
        <v>12</v>
      </c>
      <c r="E1364" s="76" t="s">
        <v>174</v>
      </c>
      <c r="XEV1364" s="49"/>
      <c r="XEW1364" s="49"/>
      <c r="XEX1364" s="49"/>
    </row>
    <row r="1365" ht="23" customHeight="1" spans="1:5 16376:16378">
      <c r="A1365" s="78" t="s">
        <v>172</v>
      </c>
      <c r="B1365" s="75" t="s">
        <v>715</v>
      </c>
      <c r="C1365" s="63" t="s">
        <v>702</v>
      </c>
      <c r="D1365" s="73">
        <v>65.79</v>
      </c>
      <c r="E1365" s="76" t="s">
        <v>174</v>
      </c>
      <c r="XEV1365" s="49"/>
      <c r="XEW1365" s="49"/>
      <c r="XEX1365" s="49"/>
    </row>
    <row r="1366" ht="23" customHeight="1" spans="1:5 16376:16378">
      <c r="A1366" s="78" t="s">
        <v>172</v>
      </c>
      <c r="B1366" s="75" t="s">
        <v>716</v>
      </c>
      <c r="C1366" s="63" t="s">
        <v>702</v>
      </c>
      <c r="D1366" s="73">
        <v>13.5</v>
      </c>
      <c r="E1366" s="76" t="s">
        <v>174</v>
      </c>
      <c r="XEV1366" s="49"/>
      <c r="XEW1366" s="49"/>
      <c r="XEX1366" s="49"/>
    </row>
    <row r="1367" ht="23" customHeight="1" spans="1:5 16376:16378">
      <c r="A1367" s="61" t="s">
        <v>717</v>
      </c>
      <c r="B1367" s="61"/>
      <c r="C1367" s="61"/>
      <c r="D1367" s="64">
        <f>D1368+D1374+D1377</f>
        <v>8951.31</v>
      </c>
      <c r="E1367" s="63"/>
      <c r="XEV1367" s="49"/>
      <c r="XEW1367" s="49"/>
      <c r="XEX1367" s="49"/>
    </row>
    <row r="1368" ht="23" customHeight="1" spans="1:5 16376:16378">
      <c r="A1368" s="61" t="s">
        <v>158</v>
      </c>
      <c r="B1368" s="61"/>
      <c r="C1368" s="61"/>
      <c r="D1368" s="64">
        <v>1133.95</v>
      </c>
      <c r="E1368" s="63"/>
      <c r="XEV1368" s="49"/>
      <c r="XEW1368" s="49"/>
      <c r="XEX1368" s="49"/>
    </row>
    <row r="1369" ht="23" customHeight="1" spans="1:5 16376:16378">
      <c r="A1369" s="63" t="s">
        <v>159</v>
      </c>
      <c r="B1369" s="63" t="s">
        <v>165</v>
      </c>
      <c r="C1369" s="63" t="s">
        <v>718</v>
      </c>
      <c r="D1369" s="77">
        <v>185.22</v>
      </c>
      <c r="E1369" s="67" t="s">
        <v>162</v>
      </c>
      <c r="XEV1369" s="49"/>
      <c r="XEW1369" s="49"/>
      <c r="XEX1369" s="49"/>
    </row>
    <row r="1370" ht="23" customHeight="1" spans="1:5 16376:16378">
      <c r="A1370" s="63" t="s">
        <v>159</v>
      </c>
      <c r="B1370" s="63" t="s">
        <v>160</v>
      </c>
      <c r="C1370" s="63" t="s">
        <v>718</v>
      </c>
      <c r="D1370" s="77">
        <v>772.5</v>
      </c>
      <c r="E1370" s="67" t="s">
        <v>162</v>
      </c>
      <c r="XEV1370" s="49"/>
      <c r="XEW1370" s="49"/>
      <c r="XEX1370" s="49"/>
    </row>
    <row r="1371" ht="23" customHeight="1" spans="1:5 16376:16378">
      <c r="A1371" s="63" t="s">
        <v>159</v>
      </c>
      <c r="B1371" s="63" t="s">
        <v>166</v>
      </c>
      <c r="C1371" s="63" t="s">
        <v>718</v>
      </c>
      <c r="D1371" s="77">
        <v>49.2</v>
      </c>
      <c r="E1371" s="67" t="s">
        <v>162</v>
      </c>
      <c r="XEV1371" s="49"/>
      <c r="XEW1371" s="49"/>
      <c r="XEX1371" s="49"/>
    </row>
    <row r="1372" ht="23" customHeight="1" spans="1:5 16376:16378">
      <c r="A1372" s="63" t="s">
        <v>159</v>
      </c>
      <c r="B1372" s="63" t="s">
        <v>163</v>
      </c>
      <c r="C1372" s="63" t="s">
        <v>718</v>
      </c>
      <c r="D1372" s="77">
        <v>34.39</v>
      </c>
      <c r="E1372" s="67" t="s">
        <v>162</v>
      </c>
      <c r="XEV1372" s="49"/>
      <c r="XEW1372" s="49"/>
      <c r="XEX1372" s="49"/>
    </row>
    <row r="1373" ht="23" customHeight="1" spans="1:5 16376:16378">
      <c r="A1373" s="63" t="s">
        <v>159</v>
      </c>
      <c r="B1373" s="63" t="s">
        <v>164</v>
      </c>
      <c r="C1373" s="63" t="s">
        <v>718</v>
      </c>
      <c r="D1373" s="77">
        <v>92.64</v>
      </c>
      <c r="E1373" s="67" t="s">
        <v>162</v>
      </c>
      <c r="XEV1373" s="49"/>
      <c r="XEW1373" s="49"/>
      <c r="XEX1373" s="49"/>
    </row>
    <row r="1374" ht="23" customHeight="1" spans="1:5 16376:16378">
      <c r="A1374" s="61" t="s">
        <v>167</v>
      </c>
      <c r="B1374" s="61"/>
      <c r="C1374" s="61"/>
      <c r="D1374" s="64">
        <v>165.14</v>
      </c>
      <c r="E1374" s="63"/>
      <c r="XEV1374" s="49"/>
      <c r="XEW1374" s="49"/>
      <c r="XEX1374" s="49"/>
    </row>
    <row r="1375" ht="23" customHeight="1" spans="1:5 16376:16378">
      <c r="A1375" s="63" t="s">
        <v>168</v>
      </c>
      <c r="B1375" s="63" t="s">
        <v>169</v>
      </c>
      <c r="C1375" s="63" t="s">
        <v>718</v>
      </c>
      <c r="D1375" s="77">
        <v>88.32</v>
      </c>
      <c r="E1375" s="67" t="s">
        <v>162</v>
      </c>
      <c r="XEV1375" s="49"/>
      <c r="XEW1375" s="49"/>
      <c r="XEX1375" s="49"/>
    </row>
    <row r="1376" ht="23" customHeight="1" spans="1:5 16376:16378">
      <c r="A1376" s="63" t="s">
        <v>168</v>
      </c>
      <c r="B1376" s="63" t="s">
        <v>170</v>
      </c>
      <c r="C1376" s="63" t="s">
        <v>718</v>
      </c>
      <c r="D1376" s="77">
        <v>76.82</v>
      </c>
      <c r="E1376" s="67" t="s">
        <v>162</v>
      </c>
      <c r="XEV1376" s="49"/>
      <c r="XEW1376" s="49"/>
      <c r="XEX1376" s="49"/>
    </row>
    <row r="1377" ht="23" customHeight="1" spans="1:5 16376:16378">
      <c r="A1377" s="78" t="s">
        <v>171</v>
      </c>
      <c r="B1377" s="78"/>
      <c r="C1377" s="79"/>
      <c r="D1377" s="80">
        <f>SUM(D1378:D1405)</f>
        <v>7652.22</v>
      </c>
      <c r="E1377" s="83"/>
      <c r="XEV1377" s="49"/>
      <c r="XEW1377" s="49"/>
      <c r="XEX1377" s="49"/>
    </row>
    <row r="1378" ht="23" customHeight="1" spans="1:5 16376:16378">
      <c r="A1378" s="78" t="s">
        <v>172</v>
      </c>
      <c r="B1378" s="75" t="s">
        <v>719</v>
      </c>
      <c r="C1378" s="63" t="s">
        <v>720</v>
      </c>
      <c r="D1378" s="73">
        <v>3</v>
      </c>
      <c r="E1378" s="76" t="s">
        <v>180</v>
      </c>
      <c r="XEV1378" s="49"/>
      <c r="XEW1378" s="49"/>
      <c r="XEX1378" s="49"/>
    </row>
    <row r="1379" ht="23" customHeight="1" spans="1:5 16376:16378">
      <c r="A1379" s="78" t="s">
        <v>172</v>
      </c>
      <c r="B1379" s="75" t="s">
        <v>721</v>
      </c>
      <c r="C1379" s="63" t="s">
        <v>720</v>
      </c>
      <c r="D1379" s="73">
        <v>10</v>
      </c>
      <c r="E1379" s="76" t="s">
        <v>180</v>
      </c>
      <c r="XEV1379" s="49"/>
      <c r="XEW1379" s="49"/>
      <c r="XEX1379" s="49"/>
    </row>
    <row r="1380" ht="23" customHeight="1" spans="1:5 16376:16378">
      <c r="A1380" s="78" t="s">
        <v>172</v>
      </c>
      <c r="B1380" s="75" t="s">
        <v>722</v>
      </c>
      <c r="C1380" s="63" t="s">
        <v>720</v>
      </c>
      <c r="D1380" s="73">
        <v>932</v>
      </c>
      <c r="E1380" s="76" t="s">
        <v>162</v>
      </c>
      <c r="XEV1380" s="49"/>
      <c r="XEW1380" s="49"/>
      <c r="XEX1380" s="49"/>
    </row>
    <row r="1381" ht="23" customHeight="1" spans="1:5 16376:16378">
      <c r="A1381" s="78" t="s">
        <v>172</v>
      </c>
      <c r="B1381" s="75" t="s">
        <v>723</v>
      </c>
      <c r="C1381" s="63" t="s">
        <v>720</v>
      </c>
      <c r="D1381" s="73">
        <v>4055.4</v>
      </c>
      <c r="E1381" s="76" t="s">
        <v>162</v>
      </c>
      <c r="XEV1381" s="49"/>
      <c r="XEW1381" s="49"/>
      <c r="XEX1381" s="49"/>
    </row>
    <row r="1382" ht="23" customHeight="1" spans="1:5 16376:16378">
      <c r="A1382" s="78" t="s">
        <v>172</v>
      </c>
      <c r="B1382" s="75" t="s">
        <v>724</v>
      </c>
      <c r="C1382" s="63" t="s">
        <v>720</v>
      </c>
      <c r="D1382" s="73">
        <v>515.92</v>
      </c>
      <c r="E1382" s="76" t="s">
        <v>265</v>
      </c>
      <c r="XEV1382" s="49"/>
      <c r="XEW1382" s="49"/>
      <c r="XEX1382" s="49"/>
    </row>
    <row r="1383" ht="23" customHeight="1" spans="1:5 16376:16378">
      <c r="A1383" s="78" t="s">
        <v>172</v>
      </c>
      <c r="B1383" s="75" t="s">
        <v>725</v>
      </c>
      <c r="C1383" s="63" t="s">
        <v>720</v>
      </c>
      <c r="D1383" s="73">
        <v>179.4</v>
      </c>
      <c r="E1383" s="76" t="s">
        <v>174</v>
      </c>
      <c r="XEV1383" s="49"/>
      <c r="XEW1383" s="49"/>
      <c r="XEX1383" s="49"/>
    </row>
    <row r="1384" ht="23" customHeight="1" spans="1:5 16376:16378">
      <c r="A1384" s="78" t="s">
        <v>172</v>
      </c>
      <c r="B1384" s="75" t="s">
        <v>726</v>
      </c>
      <c r="C1384" s="63" t="s">
        <v>720</v>
      </c>
      <c r="D1384" s="73">
        <v>460.8</v>
      </c>
      <c r="E1384" s="76" t="s">
        <v>265</v>
      </c>
      <c r="XEV1384" s="49"/>
      <c r="XEW1384" s="49"/>
      <c r="XEX1384" s="49"/>
    </row>
    <row r="1385" ht="23" customHeight="1" spans="1:5 16376:16378">
      <c r="A1385" s="78" t="s">
        <v>172</v>
      </c>
      <c r="B1385" s="75" t="s">
        <v>727</v>
      </c>
      <c r="C1385" s="63" t="s">
        <v>720</v>
      </c>
      <c r="D1385" s="73">
        <v>105.98</v>
      </c>
      <c r="E1385" s="76" t="s">
        <v>265</v>
      </c>
      <c r="XEV1385" s="49"/>
      <c r="XEW1385" s="49"/>
      <c r="XEX1385" s="49"/>
    </row>
    <row r="1386" ht="23" customHeight="1" spans="1:5 16376:16378">
      <c r="A1386" s="78" t="s">
        <v>172</v>
      </c>
      <c r="B1386" s="75" t="s">
        <v>728</v>
      </c>
      <c r="C1386" s="63" t="s">
        <v>720</v>
      </c>
      <c r="D1386" s="73">
        <v>273.28</v>
      </c>
      <c r="E1386" s="76" t="s">
        <v>265</v>
      </c>
      <c r="XEV1386" s="49"/>
      <c r="XEW1386" s="49"/>
      <c r="XEX1386" s="49"/>
    </row>
    <row r="1387" ht="23" customHeight="1" spans="1:5 16376:16378">
      <c r="A1387" s="78" t="s">
        <v>172</v>
      </c>
      <c r="B1387" s="75" t="s">
        <v>729</v>
      </c>
      <c r="C1387" s="63" t="s">
        <v>720</v>
      </c>
      <c r="D1387" s="73">
        <v>70</v>
      </c>
      <c r="E1387" s="76" t="s">
        <v>180</v>
      </c>
      <c r="XEV1387" s="49"/>
      <c r="XEW1387" s="49"/>
      <c r="XEX1387" s="49"/>
    </row>
    <row r="1388" ht="23" customHeight="1" spans="1:5 16376:16378">
      <c r="A1388" s="78" t="s">
        <v>172</v>
      </c>
      <c r="B1388" s="75" t="s">
        <v>730</v>
      </c>
      <c r="C1388" s="63" t="s">
        <v>720</v>
      </c>
      <c r="D1388" s="73">
        <v>50</v>
      </c>
      <c r="E1388" s="76" t="s">
        <v>174</v>
      </c>
      <c r="XEV1388" s="49"/>
      <c r="XEW1388" s="49"/>
      <c r="XEX1388" s="49"/>
    </row>
    <row r="1389" ht="23" customHeight="1" spans="1:5 16376:16378">
      <c r="A1389" s="78" t="s">
        <v>172</v>
      </c>
      <c r="B1389" s="75" t="s">
        <v>731</v>
      </c>
      <c r="C1389" s="63" t="s">
        <v>720</v>
      </c>
      <c r="D1389" s="73">
        <v>150</v>
      </c>
      <c r="E1389" s="76" t="s">
        <v>174</v>
      </c>
      <c r="XEV1389" s="49"/>
      <c r="XEW1389" s="49"/>
      <c r="XEX1389" s="49"/>
    </row>
    <row r="1390" ht="23" customHeight="1" spans="1:5 16376:16378">
      <c r="A1390" s="78" t="s">
        <v>172</v>
      </c>
      <c r="B1390" s="75" t="s">
        <v>732</v>
      </c>
      <c r="C1390" s="63" t="s">
        <v>720</v>
      </c>
      <c r="D1390" s="73">
        <v>32.76</v>
      </c>
      <c r="E1390" s="76" t="s">
        <v>162</v>
      </c>
      <c r="XEV1390" s="49"/>
      <c r="XEW1390" s="49"/>
      <c r="XEX1390" s="49"/>
    </row>
    <row r="1391" ht="23" customHeight="1" spans="1:5 16376:16378">
      <c r="A1391" s="78" t="s">
        <v>172</v>
      </c>
      <c r="B1391" s="75" t="s">
        <v>733</v>
      </c>
      <c r="C1391" s="63" t="s">
        <v>720</v>
      </c>
      <c r="D1391" s="73">
        <v>80</v>
      </c>
      <c r="E1391" s="76" t="s">
        <v>174</v>
      </c>
      <c r="XEV1391" s="49"/>
      <c r="XEW1391" s="49"/>
      <c r="XEX1391" s="49"/>
    </row>
    <row r="1392" ht="23" customHeight="1" spans="1:5 16376:16378">
      <c r="A1392" s="78" t="s">
        <v>172</v>
      </c>
      <c r="B1392" s="75" t="s">
        <v>734</v>
      </c>
      <c r="C1392" s="63" t="s">
        <v>720</v>
      </c>
      <c r="D1392" s="73">
        <v>15</v>
      </c>
      <c r="E1392" s="76" t="s">
        <v>180</v>
      </c>
      <c r="XEV1392" s="49"/>
      <c r="XEW1392" s="49"/>
      <c r="XEX1392" s="49"/>
    </row>
    <row r="1393" ht="23" customHeight="1" spans="1:5 16376:16378">
      <c r="A1393" s="78" t="s">
        <v>172</v>
      </c>
      <c r="B1393" s="75" t="s">
        <v>735</v>
      </c>
      <c r="C1393" s="63" t="s">
        <v>720</v>
      </c>
      <c r="D1393" s="73">
        <v>6.6</v>
      </c>
      <c r="E1393" s="76" t="s">
        <v>174</v>
      </c>
      <c r="XEV1393" s="49"/>
      <c r="XEW1393" s="49"/>
      <c r="XEX1393" s="49"/>
    </row>
    <row r="1394" ht="23" customHeight="1" spans="1:5 16376:16378">
      <c r="A1394" s="78" t="s">
        <v>172</v>
      </c>
      <c r="B1394" s="75" t="s">
        <v>736</v>
      </c>
      <c r="C1394" s="63" t="s">
        <v>720</v>
      </c>
      <c r="D1394" s="73">
        <v>20</v>
      </c>
      <c r="E1394" s="76" t="s">
        <v>174</v>
      </c>
      <c r="XEV1394" s="49"/>
      <c r="XEW1394" s="49"/>
      <c r="XEX1394" s="49"/>
    </row>
    <row r="1395" ht="23" customHeight="1" spans="1:5 16376:16378">
      <c r="A1395" s="78" t="s">
        <v>172</v>
      </c>
      <c r="B1395" s="75" t="s">
        <v>737</v>
      </c>
      <c r="C1395" s="63" t="s">
        <v>720</v>
      </c>
      <c r="D1395" s="73">
        <v>5</v>
      </c>
      <c r="E1395" s="76" t="s">
        <v>180</v>
      </c>
      <c r="XEV1395" s="49"/>
      <c r="XEW1395" s="49"/>
      <c r="XEX1395" s="49"/>
    </row>
    <row r="1396" ht="23" customHeight="1" spans="1:5 16376:16378">
      <c r="A1396" s="78" t="s">
        <v>172</v>
      </c>
      <c r="B1396" s="75" t="s">
        <v>738</v>
      </c>
      <c r="C1396" s="63" t="s">
        <v>720</v>
      </c>
      <c r="D1396" s="73">
        <v>108.04</v>
      </c>
      <c r="E1396" s="76" t="s">
        <v>265</v>
      </c>
      <c r="XEV1396" s="49"/>
      <c r="XEW1396" s="49"/>
      <c r="XEX1396" s="49"/>
    </row>
    <row r="1397" ht="23" customHeight="1" spans="1:5 16376:16378">
      <c r="A1397" s="78" t="s">
        <v>172</v>
      </c>
      <c r="B1397" s="75" t="s">
        <v>739</v>
      </c>
      <c r="C1397" s="63" t="s">
        <v>720</v>
      </c>
      <c r="D1397" s="73">
        <v>55</v>
      </c>
      <c r="E1397" s="76" t="s">
        <v>174</v>
      </c>
      <c r="XEV1397" s="49"/>
      <c r="XEW1397" s="49"/>
      <c r="XEX1397" s="49"/>
    </row>
    <row r="1398" ht="23" customHeight="1" spans="1:5 16376:16378">
      <c r="A1398" s="78" t="s">
        <v>172</v>
      </c>
      <c r="B1398" s="75" t="s">
        <v>740</v>
      </c>
      <c r="C1398" s="63" t="s">
        <v>720</v>
      </c>
      <c r="D1398" s="73">
        <v>90</v>
      </c>
      <c r="E1398" s="76" t="s">
        <v>174</v>
      </c>
      <c r="XEV1398" s="49"/>
      <c r="XEW1398" s="49"/>
      <c r="XEX1398" s="49"/>
    </row>
    <row r="1399" ht="23" customHeight="1" spans="1:5 16376:16378">
      <c r="A1399" s="78" t="s">
        <v>172</v>
      </c>
      <c r="B1399" s="75" t="s">
        <v>741</v>
      </c>
      <c r="C1399" s="63" t="s">
        <v>720</v>
      </c>
      <c r="D1399" s="84">
        <v>59.14</v>
      </c>
      <c r="E1399" s="76" t="s">
        <v>265</v>
      </c>
      <c r="XEV1399" s="49"/>
      <c r="XEW1399" s="49"/>
      <c r="XEX1399" s="49"/>
    </row>
    <row r="1400" ht="23" customHeight="1" spans="1:5 16376:16378">
      <c r="A1400" s="78" t="s">
        <v>172</v>
      </c>
      <c r="B1400" s="75" t="s">
        <v>742</v>
      </c>
      <c r="C1400" s="63" t="s">
        <v>720</v>
      </c>
      <c r="D1400" s="84">
        <v>20</v>
      </c>
      <c r="E1400" s="76" t="s">
        <v>174</v>
      </c>
      <c r="XEV1400" s="49"/>
      <c r="XEW1400" s="49"/>
      <c r="XEX1400" s="49"/>
    </row>
    <row r="1401" ht="23" customHeight="1" spans="1:5 16376:16378">
      <c r="A1401" s="78" t="s">
        <v>172</v>
      </c>
      <c r="B1401" s="75" t="s">
        <v>743</v>
      </c>
      <c r="C1401" s="63" t="s">
        <v>720</v>
      </c>
      <c r="D1401" s="84">
        <v>90.48</v>
      </c>
      <c r="E1401" s="76" t="s">
        <v>174</v>
      </c>
      <c r="XEV1401" s="49"/>
      <c r="XEW1401" s="49"/>
      <c r="XEX1401" s="49"/>
    </row>
    <row r="1402" ht="23" customHeight="1" spans="1:5 16376:16378">
      <c r="A1402" s="78" t="s">
        <v>172</v>
      </c>
      <c r="B1402" s="75" t="s">
        <v>744</v>
      </c>
      <c r="C1402" s="63" t="s">
        <v>720</v>
      </c>
      <c r="D1402" s="84">
        <v>0.42</v>
      </c>
      <c r="E1402" s="76" t="s">
        <v>174</v>
      </c>
      <c r="XEV1402" s="49"/>
      <c r="XEW1402" s="49"/>
      <c r="XEX1402" s="49"/>
    </row>
    <row r="1403" ht="23" customHeight="1" spans="1:5 16376:16378">
      <c r="A1403" s="78" t="s">
        <v>172</v>
      </c>
      <c r="B1403" s="75" t="s">
        <v>745</v>
      </c>
      <c r="C1403" s="63" t="s">
        <v>720</v>
      </c>
      <c r="D1403" s="84">
        <v>144</v>
      </c>
      <c r="E1403" s="76" t="s">
        <v>162</v>
      </c>
      <c r="XEV1403" s="49"/>
      <c r="XEW1403" s="49"/>
      <c r="XEX1403" s="49"/>
    </row>
    <row r="1404" ht="23" customHeight="1" spans="1:5 16376:16378">
      <c r="A1404" s="78" t="s">
        <v>172</v>
      </c>
      <c r="B1404" s="75" t="s">
        <v>746</v>
      </c>
      <c r="C1404" s="63" t="s">
        <v>720</v>
      </c>
      <c r="D1404" s="84">
        <v>90</v>
      </c>
      <c r="E1404" s="76" t="s">
        <v>174</v>
      </c>
      <c r="XEV1404" s="49"/>
      <c r="XEW1404" s="49"/>
      <c r="XEX1404" s="49"/>
    </row>
    <row r="1405" ht="23" customHeight="1" spans="1:5 16376:16378">
      <c r="A1405" s="78" t="s">
        <v>172</v>
      </c>
      <c r="B1405" s="75" t="s">
        <v>747</v>
      </c>
      <c r="C1405" s="63" t="s">
        <v>720</v>
      </c>
      <c r="D1405" s="84">
        <v>30</v>
      </c>
      <c r="E1405" s="76" t="s">
        <v>180</v>
      </c>
      <c r="XEV1405" s="49"/>
      <c r="XEW1405" s="49"/>
      <c r="XEX1405" s="49"/>
    </row>
    <row r="1406" ht="23" customHeight="1" spans="1:5 16376:16378">
      <c r="A1406" s="61" t="s">
        <v>748</v>
      </c>
      <c r="B1406" s="61"/>
      <c r="C1406" s="61"/>
      <c r="D1406" s="64">
        <f>D1407+D1412+D1415</f>
        <v>1507.54</v>
      </c>
      <c r="E1406" s="63"/>
      <c r="XEV1406" s="49"/>
      <c r="XEW1406" s="49"/>
      <c r="XEX1406" s="49"/>
    </row>
    <row r="1407" ht="23" customHeight="1" spans="1:5 16376:16378">
      <c r="A1407" s="61" t="s">
        <v>158</v>
      </c>
      <c r="B1407" s="61"/>
      <c r="C1407" s="61"/>
      <c r="D1407" s="64">
        <v>1349.38</v>
      </c>
      <c r="E1407" s="63"/>
      <c r="XEV1407" s="49"/>
      <c r="XEW1407" s="49"/>
      <c r="XEX1407" s="49"/>
    </row>
    <row r="1408" ht="23" customHeight="1" spans="1:5 16376:16378">
      <c r="A1408" s="63" t="s">
        <v>159</v>
      </c>
      <c r="B1408" s="63" t="s">
        <v>165</v>
      </c>
      <c r="C1408" s="63" t="s">
        <v>749</v>
      </c>
      <c r="D1408" s="77">
        <v>229.13</v>
      </c>
      <c r="E1408" s="67" t="s">
        <v>162</v>
      </c>
      <c r="XEV1408" s="49"/>
      <c r="XEW1408" s="49"/>
      <c r="XEX1408" s="49"/>
    </row>
    <row r="1409" ht="23" customHeight="1" spans="1:5 16376:16378">
      <c r="A1409" s="63" t="s">
        <v>159</v>
      </c>
      <c r="B1409" s="63" t="s">
        <v>164</v>
      </c>
      <c r="C1409" s="63" t="s">
        <v>749</v>
      </c>
      <c r="D1409" s="77">
        <v>111.38</v>
      </c>
      <c r="E1409" s="67" t="s">
        <v>162</v>
      </c>
      <c r="XEV1409" s="49"/>
      <c r="XEW1409" s="49"/>
      <c r="XEX1409" s="49"/>
    </row>
    <row r="1410" ht="23" customHeight="1" spans="1:5 16376:16378">
      <c r="A1410" s="63" t="s">
        <v>159</v>
      </c>
      <c r="B1410" s="63" t="s">
        <v>160</v>
      </c>
      <c r="C1410" s="63" t="s">
        <v>749</v>
      </c>
      <c r="D1410" s="77">
        <v>981.81</v>
      </c>
      <c r="E1410" s="67" t="s">
        <v>162</v>
      </c>
      <c r="XEV1410" s="49"/>
      <c r="XEW1410" s="49"/>
      <c r="XEX1410" s="49"/>
    </row>
    <row r="1411" ht="23" customHeight="1" spans="1:5 16376:16378">
      <c r="A1411" s="63" t="s">
        <v>159</v>
      </c>
      <c r="B1411" s="63" t="s">
        <v>163</v>
      </c>
      <c r="C1411" s="63" t="s">
        <v>749</v>
      </c>
      <c r="D1411" s="77">
        <v>27.05</v>
      </c>
      <c r="E1411" s="67" t="s">
        <v>162</v>
      </c>
      <c r="XEV1411" s="49"/>
      <c r="XEW1411" s="49"/>
      <c r="XEX1411" s="49"/>
    </row>
    <row r="1412" ht="23" customHeight="1" spans="1:5 16376:16378">
      <c r="A1412" s="61" t="s">
        <v>167</v>
      </c>
      <c r="B1412" s="61"/>
      <c r="C1412" s="61"/>
      <c r="D1412" s="64">
        <v>146.16</v>
      </c>
      <c r="E1412" s="63"/>
      <c r="XEV1412" s="49"/>
      <c r="XEW1412" s="49"/>
      <c r="XEX1412" s="49"/>
    </row>
    <row r="1413" ht="23" customHeight="1" spans="1:5 16376:16378">
      <c r="A1413" s="63" t="s">
        <v>168</v>
      </c>
      <c r="B1413" s="63" t="s">
        <v>169</v>
      </c>
      <c r="C1413" s="63" t="s">
        <v>749</v>
      </c>
      <c r="D1413" s="77">
        <v>99.96</v>
      </c>
      <c r="E1413" s="67" t="s">
        <v>162</v>
      </c>
      <c r="XEV1413" s="49"/>
      <c r="XEW1413" s="49"/>
      <c r="XEX1413" s="49"/>
    </row>
    <row r="1414" ht="23" customHeight="1" spans="1:5 16376:16378">
      <c r="A1414" s="63" t="s">
        <v>168</v>
      </c>
      <c r="B1414" s="63" t="s">
        <v>170</v>
      </c>
      <c r="C1414" s="63" t="s">
        <v>749</v>
      </c>
      <c r="D1414" s="77">
        <v>46.2</v>
      </c>
      <c r="E1414" s="67" t="s">
        <v>162</v>
      </c>
      <c r="XEV1414" s="49"/>
      <c r="XEW1414" s="49"/>
      <c r="XEX1414" s="49"/>
    </row>
    <row r="1415" ht="23" customHeight="1" spans="1:5 16376:16378">
      <c r="A1415" s="78" t="s">
        <v>171</v>
      </c>
      <c r="B1415" s="78"/>
      <c r="C1415" s="79"/>
      <c r="D1415" s="80">
        <f>SUM(D1416:D1419)</f>
        <v>12</v>
      </c>
      <c r="E1415" s="83"/>
      <c r="XEV1415" s="49"/>
      <c r="XEW1415" s="49"/>
      <c r="XEX1415" s="49"/>
    </row>
    <row r="1416" ht="23" customHeight="1" spans="1:5 16376:16378">
      <c r="A1416" s="78" t="s">
        <v>172</v>
      </c>
      <c r="B1416" s="75" t="s">
        <v>750</v>
      </c>
      <c r="C1416" s="63" t="s">
        <v>749</v>
      </c>
      <c r="D1416" s="73">
        <v>1</v>
      </c>
      <c r="E1416" s="76" t="s">
        <v>174</v>
      </c>
      <c r="XEV1416" s="49"/>
      <c r="XEW1416" s="49"/>
      <c r="XEX1416" s="49"/>
    </row>
    <row r="1417" ht="23" customHeight="1" spans="1:5 16376:16378">
      <c r="A1417" s="78" t="s">
        <v>172</v>
      </c>
      <c r="B1417" s="75" t="s">
        <v>751</v>
      </c>
      <c r="C1417" s="63" t="s">
        <v>749</v>
      </c>
      <c r="D1417" s="73">
        <v>5</v>
      </c>
      <c r="E1417" s="76" t="s">
        <v>180</v>
      </c>
      <c r="XEV1417" s="49"/>
      <c r="XEW1417" s="49"/>
      <c r="XEX1417" s="49"/>
    </row>
    <row r="1418" ht="23" customHeight="1" spans="1:5 16376:16378">
      <c r="A1418" s="78" t="s">
        <v>172</v>
      </c>
      <c r="B1418" s="75" t="s">
        <v>752</v>
      </c>
      <c r="C1418" s="63" t="s">
        <v>749</v>
      </c>
      <c r="D1418" s="73">
        <v>5</v>
      </c>
      <c r="E1418" s="76" t="s">
        <v>180</v>
      </c>
      <c r="XEV1418" s="49"/>
      <c r="XEW1418" s="49"/>
      <c r="XEX1418" s="49"/>
    </row>
    <row r="1419" ht="23" customHeight="1" spans="1:5 16376:16378">
      <c r="A1419" s="78" t="s">
        <v>172</v>
      </c>
      <c r="B1419" s="75" t="s">
        <v>753</v>
      </c>
      <c r="C1419" s="63" t="s">
        <v>749</v>
      </c>
      <c r="D1419" s="73">
        <v>1</v>
      </c>
      <c r="E1419" s="76" t="s">
        <v>180</v>
      </c>
      <c r="XEV1419" s="49"/>
      <c r="XEW1419" s="49"/>
      <c r="XEX1419" s="49"/>
    </row>
    <row r="1420" ht="23" customHeight="1" spans="1:5 16376:16378">
      <c r="A1420" s="61" t="s">
        <v>754</v>
      </c>
      <c r="B1420" s="61"/>
      <c r="C1420" s="61"/>
      <c r="D1420" s="64">
        <f>D1421+D1426+D1429</f>
        <v>1595.12</v>
      </c>
      <c r="E1420" s="63"/>
      <c r="XEV1420" s="49"/>
      <c r="XEW1420" s="49"/>
      <c r="XEX1420" s="49"/>
    </row>
    <row r="1421" ht="23" customHeight="1" spans="1:5 16376:16378">
      <c r="A1421" s="61" t="s">
        <v>158</v>
      </c>
      <c r="B1421" s="61"/>
      <c r="C1421" s="61"/>
      <c r="D1421" s="64">
        <v>1313.09</v>
      </c>
      <c r="E1421" s="63"/>
      <c r="XEV1421" s="49"/>
      <c r="XEW1421" s="49"/>
      <c r="XEX1421" s="49"/>
    </row>
    <row r="1422" ht="23" customHeight="1" spans="1:5 16376:16378">
      <c r="A1422" s="63" t="s">
        <v>159</v>
      </c>
      <c r="B1422" s="63" t="s">
        <v>165</v>
      </c>
      <c r="C1422" s="63" t="s">
        <v>755</v>
      </c>
      <c r="D1422" s="77">
        <v>232.65</v>
      </c>
      <c r="E1422" s="67" t="s">
        <v>162</v>
      </c>
      <c r="XEV1422" s="49"/>
      <c r="XEW1422" s="49"/>
      <c r="XEX1422" s="49"/>
    </row>
    <row r="1423" ht="23" customHeight="1" spans="1:5 16376:16378">
      <c r="A1423" s="63" t="s">
        <v>159</v>
      </c>
      <c r="B1423" s="63" t="s">
        <v>163</v>
      </c>
      <c r="C1423" s="63" t="s">
        <v>755</v>
      </c>
      <c r="D1423" s="77">
        <v>27.31</v>
      </c>
      <c r="E1423" s="67" t="s">
        <v>162</v>
      </c>
      <c r="XEV1423" s="49"/>
      <c r="XEW1423" s="49"/>
      <c r="XEX1423" s="49"/>
    </row>
    <row r="1424" ht="23" customHeight="1" spans="1:5 16376:16378">
      <c r="A1424" s="63" t="s">
        <v>159</v>
      </c>
      <c r="B1424" s="63" t="s">
        <v>164</v>
      </c>
      <c r="C1424" s="63" t="s">
        <v>755</v>
      </c>
      <c r="D1424" s="77">
        <v>112.72</v>
      </c>
      <c r="E1424" s="67" t="s">
        <v>162</v>
      </c>
      <c r="XEV1424" s="49"/>
      <c r="XEW1424" s="49"/>
      <c r="XEX1424" s="49"/>
    </row>
    <row r="1425" ht="23" customHeight="1" spans="1:5 16376:16378">
      <c r="A1425" s="63" t="s">
        <v>159</v>
      </c>
      <c r="B1425" s="63" t="s">
        <v>160</v>
      </c>
      <c r="C1425" s="63" t="s">
        <v>755</v>
      </c>
      <c r="D1425" s="77">
        <v>940.43</v>
      </c>
      <c r="E1425" s="67" t="s">
        <v>162</v>
      </c>
      <c r="XEV1425" s="49"/>
      <c r="XEW1425" s="49"/>
      <c r="XEX1425" s="49"/>
    </row>
    <row r="1426" ht="23" customHeight="1" spans="1:5 16376:16378">
      <c r="A1426" s="61" t="s">
        <v>167</v>
      </c>
      <c r="B1426" s="61"/>
      <c r="C1426" s="61"/>
      <c r="D1426" s="64">
        <v>140.92</v>
      </c>
      <c r="E1426" s="63"/>
      <c r="XEV1426" s="49"/>
      <c r="XEW1426" s="49"/>
      <c r="XEX1426" s="49"/>
    </row>
    <row r="1427" ht="23" customHeight="1" spans="1:5 16376:16378">
      <c r="A1427" s="63" t="s">
        <v>168</v>
      </c>
      <c r="B1427" s="63" t="s">
        <v>170</v>
      </c>
      <c r="C1427" s="63" t="s">
        <v>755</v>
      </c>
      <c r="D1427" s="77">
        <v>44.8</v>
      </c>
      <c r="E1427" s="67" t="s">
        <v>162</v>
      </c>
      <c r="XEV1427" s="49"/>
      <c r="XEW1427" s="49"/>
      <c r="XEX1427" s="49"/>
    </row>
    <row r="1428" ht="23" customHeight="1" spans="1:5 16376:16378">
      <c r="A1428" s="63" t="s">
        <v>168</v>
      </c>
      <c r="B1428" s="63" t="s">
        <v>169</v>
      </c>
      <c r="C1428" s="63" t="s">
        <v>755</v>
      </c>
      <c r="D1428" s="77">
        <v>96.12</v>
      </c>
      <c r="E1428" s="67" t="s">
        <v>162</v>
      </c>
      <c r="XEV1428" s="49"/>
      <c r="XEW1428" s="49"/>
      <c r="XEX1428" s="49"/>
    </row>
    <row r="1429" ht="23" customHeight="1" spans="1:5 16376:16378">
      <c r="A1429" s="78" t="s">
        <v>171</v>
      </c>
      <c r="B1429" s="78"/>
      <c r="C1429" s="79"/>
      <c r="D1429" s="80">
        <f>SUM(D1430:D1434)</f>
        <v>141.11</v>
      </c>
      <c r="E1429" s="83"/>
      <c r="XEV1429" s="49"/>
      <c r="XEW1429" s="49"/>
      <c r="XEX1429" s="49"/>
    </row>
    <row r="1430" ht="23" customHeight="1" spans="1:5 16376:16378">
      <c r="A1430" s="78" t="s">
        <v>172</v>
      </c>
      <c r="B1430" s="75" t="s">
        <v>756</v>
      </c>
      <c r="C1430" s="63" t="s">
        <v>755</v>
      </c>
      <c r="D1430" s="73">
        <v>100</v>
      </c>
      <c r="E1430" s="76" t="s">
        <v>180</v>
      </c>
      <c r="XEV1430" s="49"/>
      <c r="XEW1430" s="49"/>
      <c r="XEX1430" s="49"/>
    </row>
    <row r="1431" ht="23" customHeight="1" spans="1:5 16376:16378">
      <c r="A1431" s="78" t="s">
        <v>172</v>
      </c>
      <c r="B1431" s="75" t="s">
        <v>757</v>
      </c>
      <c r="C1431" s="63" t="s">
        <v>755</v>
      </c>
      <c r="D1431" s="73">
        <v>15.31</v>
      </c>
      <c r="E1431" s="76" t="s">
        <v>265</v>
      </c>
      <c r="XEV1431" s="49"/>
      <c r="XEW1431" s="49"/>
      <c r="XEX1431" s="49"/>
    </row>
    <row r="1432" ht="23" customHeight="1" spans="1:5 16376:16378">
      <c r="A1432" s="78" t="s">
        <v>172</v>
      </c>
      <c r="B1432" s="75" t="s">
        <v>758</v>
      </c>
      <c r="C1432" s="63" t="s">
        <v>755</v>
      </c>
      <c r="D1432" s="73">
        <v>10</v>
      </c>
      <c r="E1432" s="76" t="s">
        <v>265</v>
      </c>
      <c r="XEV1432" s="49"/>
      <c r="XEW1432" s="49"/>
      <c r="XEX1432" s="49"/>
    </row>
    <row r="1433" ht="23" customHeight="1" spans="1:5 16376:16378">
      <c r="A1433" s="78" t="s">
        <v>172</v>
      </c>
      <c r="B1433" s="75" t="s">
        <v>759</v>
      </c>
      <c r="C1433" s="63" t="s">
        <v>755</v>
      </c>
      <c r="D1433" s="73">
        <v>10.8</v>
      </c>
      <c r="E1433" s="76" t="s">
        <v>265</v>
      </c>
      <c r="XEV1433" s="49"/>
      <c r="XEW1433" s="49"/>
      <c r="XEX1433" s="49"/>
    </row>
    <row r="1434" ht="23" customHeight="1" spans="1:5 16376:16378">
      <c r="A1434" s="78" t="s">
        <v>172</v>
      </c>
      <c r="B1434" s="75" t="s">
        <v>760</v>
      </c>
      <c r="C1434" s="63" t="s">
        <v>755</v>
      </c>
      <c r="D1434" s="73">
        <v>5</v>
      </c>
      <c r="E1434" s="76" t="s">
        <v>174</v>
      </c>
      <c r="XEV1434" s="49"/>
      <c r="XEW1434" s="49"/>
      <c r="XEX1434" s="49"/>
    </row>
    <row r="1435" ht="23" customHeight="1" spans="1:5 16376:16378">
      <c r="A1435" s="61" t="s">
        <v>761</v>
      </c>
      <c r="B1435" s="61"/>
      <c r="C1435" s="61"/>
      <c r="D1435" s="64">
        <f>D1436+D1441+D1444</f>
        <v>376.48</v>
      </c>
      <c r="E1435" s="63"/>
      <c r="XEV1435" s="49"/>
      <c r="XEW1435" s="49"/>
      <c r="XEX1435" s="49"/>
    </row>
    <row r="1436" ht="23" customHeight="1" spans="1:5 16376:16378">
      <c r="A1436" s="61" t="s">
        <v>158</v>
      </c>
      <c r="B1436" s="61"/>
      <c r="C1436" s="61"/>
      <c r="D1436" s="64">
        <v>324.54</v>
      </c>
      <c r="E1436" s="63"/>
      <c r="XEV1436" s="49"/>
      <c r="XEW1436" s="49"/>
      <c r="XEX1436" s="49"/>
    </row>
    <row r="1437" ht="23" customHeight="1" spans="1:5 16376:16378">
      <c r="A1437" s="63" t="s">
        <v>159</v>
      </c>
      <c r="B1437" s="63" t="s">
        <v>165</v>
      </c>
      <c r="C1437" s="63" t="s">
        <v>762</v>
      </c>
      <c r="D1437" s="77">
        <v>55.65</v>
      </c>
      <c r="E1437" s="67" t="s">
        <v>162</v>
      </c>
      <c r="XEV1437" s="49"/>
      <c r="XEW1437" s="49"/>
      <c r="XEX1437" s="49"/>
    </row>
    <row r="1438" ht="23" customHeight="1" spans="1:5 16376:16378">
      <c r="A1438" s="63" t="s">
        <v>159</v>
      </c>
      <c r="B1438" s="63" t="s">
        <v>160</v>
      </c>
      <c r="C1438" s="63" t="s">
        <v>762</v>
      </c>
      <c r="D1438" s="77">
        <v>225.31</v>
      </c>
      <c r="E1438" s="67" t="s">
        <v>162</v>
      </c>
      <c r="XEV1438" s="49"/>
      <c r="XEW1438" s="49"/>
      <c r="XEX1438" s="49"/>
    </row>
    <row r="1439" ht="23" customHeight="1" spans="1:5 16376:16378">
      <c r="A1439" s="63" t="s">
        <v>159</v>
      </c>
      <c r="B1439" s="63" t="s">
        <v>163</v>
      </c>
      <c r="C1439" s="63" t="s">
        <v>762</v>
      </c>
      <c r="D1439" s="77">
        <v>16.56</v>
      </c>
      <c r="E1439" s="67" t="s">
        <v>162</v>
      </c>
      <c r="XEV1439" s="49"/>
      <c r="XEW1439" s="49"/>
      <c r="XEX1439" s="49"/>
    </row>
    <row r="1440" ht="23" customHeight="1" spans="1:5 16376:16378">
      <c r="A1440" s="63" t="s">
        <v>159</v>
      </c>
      <c r="B1440" s="63" t="s">
        <v>164</v>
      </c>
      <c r="C1440" s="63" t="s">
        <v>762</v>
      </c>
      <c r="D1440" s="77">
        <v>27.02</v>
      </c>
      <c r="E1440" s="67" t="s">
        <v>162</v>
      </c>
      <c r="XEV1440" s="49"/>
      <c r="XEW1440" s="49"/>
      <c r="XEX1440" s="49"/>
    </row>
    <row r="1441" ht="23" customHeight="1" spans="1:5 16376:16378">
      <c r="A1441" s="61" t="s">
        <v>167</v>
      </c>
      <c r="B1441" s="61"/>
      <c r="C1441" s="61"/>
      <c r="D1441" s="64">
        <v>39.94</v>
      </c>
      <c r="E1441" s="63"/>
      <c r="XEV1441" s="49"/>
      <c r="XEW1441" s="49"/>
      <c r="XEX1441" s="49"/>
    </row>
    <row r="1442" ht="23" customHeight="1" spans="1:5 16376:16378">
      <c r="A1442" s="63" t="s">
        <v>168</v>
      </c>
      <c r="B1442" s="63" t="s">
        <v>169</v>
      </c>
      <c r="C1442" s="63" t="s">
        <v>762</v>
      </c>
      <c r="D1442" s="77">
        <v>23.04</v>
      </c>
      <c r="E1442" s="67" t="s">
        <v>162</v>
      </c>
      <c r="XEV1442" s="49"/>
      <c r="XEW1442" s="49"/>
      <c r="XEX1442" s="49"/>
    </row>
    <row r="1443" ht="23" customHeight="1" spans="1:5 16376:16378">
      <c r="A1443" s="63" t="s">
        <v>168</v>
      </c>
      <c r="B1443" s="63" t="s">
        <v>170</v>
      </c>
      <c r="C1443" s="63" t="s">
        <v>762</v>
      </c>
      <c r="D1443" s="77">
        <v>16.9</v>
      </c>
      <c r="E1443" s="67" t="s">
        <v>162</v>
      </c>
      <c r="XEV1443" s="49"/>
      <c r="XEW1443" s="49"/>
      <c r="XEX1443" s="49"/>
    </row>
    <row r="1444" ht="23" customHeight="1" spans="1:5 16376:16378">
      <c r="A1444" s="78" t="s">
        <v>171</v>
      </c>
      <c r="B1444" s="78"/>
      <c r="C1444" s="79"/>
      <c r="D1444" s="80">
        <f>SUM(D1445:D1445)</f>
        <v>12</v>
      </c>
      <c r="E1444" s="83"/>
      <c r="XEV1444" s="49"/>
      <c r="XEW1444" s="49"/>
      <c r="XEX1444" s="49"/>
    </row>
    <row r="1445" ht="23" customHeight="1" spans="1:5 16376:16378">
      <c r="A1445" s="78" t="s">
        <v>172</v>
      </c>
      <c r="B1445" s="75" t="s">
        <v>763</v>
      </c>
      <c r="C1445" s="63" t="s">
        <v>762</v>
      </c>
      <c r="D1445" s="73">
        <v>12</v>
      </c>
      <c r="E1445" s="76" t="s">
        <v>174</v>
      </c>
      <c r="XEV1445" s="49"/>
      <c r="XEW1445" s="49"/>
      <c r="XEX1445" s="49"/>
    </row>
    <row r="1446" ht="23" customHeight="1" spans="1:5 16376:16378">
      <c r="A1446" s="61" t="s">
        <v>764</v>
      </c>
      <c r="B1446" s="61"/>
      <c r="C1446" s="61"/>
      <c r="D1446" s="64">
        <f>D1447+D1453+D1456</f>
        <v>3843.706</v>
      </c>
      <c r="E1446" s="63"/>
      <c r="XEV1446" s="49"/>
      <c r="XEW1446" s="49"/>
      <c r="XEX1446" s="49"/>
    </row>
    <row r="1447" ht="23" customHeight="1" spans="1:5 16376:16378">
      <c r="A1447" s="61" t="s">
        <v>158</v>
      </c>
      <c r="B1447" s="61"/>
      <c r="C1447" s="61"/>
      <c r="D1447" s="64">
        <v>615.35</v>
      </c>
      <c r="E1447" s="63"/>
      <c r="XEV1447" s="49"/>
      <c r="XEW1447" s="49"/>
      <c r="XEX1447" s="49"/>
    </row>
    <row r="1448" ht="23" customHeight="1" spans="1:5 16376:16378">
      <c r="A1448" s="63" t="s">
        <v>159</v>
      </c>
      <c r="B1448" s="63" t="s">
        <v>160</v>
      </c>
      <c r="C1448" s="63" t="s">
        <v>765</v>
      </c>
      <c r="D1448" s="77">
        <v>416.2</v>
      </c>
      <c r="E1448" s="67" t="s">
        <v>162</v>
      </c>
      <c r="XEV1448" s="49"/>
      <c r="XEW1448" s="49"/>
      <c r="XEX1448" s="49"/>
    </row>
    <row r="1449" ht="23" customHeight="1" spans="1:5 16376:16378">
      <c r="A1449" s="63" t="s">
        <v>159</v>
      </c>
      <c r="B1449" s="63" t="s">
        <v>164</v>
      </c>
      <c r="C1449" s="63" t="s">
        <v>765</v>
      </c>
      <c r="D1449" s="77">
        <v>49.91</v>
      </c>
      <c r="E1449" s="67" t="s">
        <v>162</v>
      </c>
      <c r="XEV1449" s="49"/>
      <c r="XEW1449" s="49"/>
      <c r="XEX1449" s="49"/>
    </row>
    <row r="1450" ht="23" customHeight="1" spans="1:5 16376:16378">
      <c r="A1450" s="63" t="s">
        <v>159</v>
      </c>
      <c r="B1450" s="63" t="s">
        <v>163</v>
      </c>
      <c r="C1450" s="63" t="s">
        <v>765</v>
      </c>
      <c r="D1450" s="77">
        <v>21.17</v>
      </c>
      <c r="E1450" s="67" t="s">
        <v>162</v>
      </c>
      <c r="XEV1450" s="49"/>
      <c r="XEW1450" s="49"/>
      <c r="XEX1450" s="49"/>
    </row>
    <row r="1451" ht="23" customHeight="1" spans="1:5 16376:16378">
      <c r="A1451" s="63" t="s">
        <v>159</v>
      </c>
      <c r="B1451" s="63" t="s">
        <v>166</v>
      </c>
      <c r="C1451" s="63" t="s">
        <v>765</v>
      </c>
      <c r="D1451" s="77">
        <v>28.2</v>
      </c>
      <c r="E1451" s="67" t="s">
        <v>162</v>
      </c>
      <c r="XEV1451" s="49"/>
      <c r="XEW1451" s="49"/>
      <c r="XEX1451" s="49"/>
    </row>
    <row r="1452" ht="23" customHeight="1" spans="1:5 16376:16378">
      <c r="A1452" s="63" t="s">
        <v>159</v>
      </c>
      <c r="B1452" s="63" t="s">
        <v>165</v>
      </c>
      <c r="C1452" s="63" t="s">
        <v>765</v>
      </c>
      <c r="D1452" s="77">
        <v>99.87</v>
      </c>
      <c r="E1452" s="67" t="s">
        <v>162</v>
      </c>
      <c r="XEV1452" s="49"/>
      <c r="XEW1452" s="49"/>
      <c r="XEX1452" s="49"/>
    </row>
    <row r="1453" ht="23" customHeight="1" spans="1:5 16376:16378">
      <c r="A1453" s="61" t="s">
        <v>167</v>
      </c>
      <c r="B1453" s="61"/>
      <c r="C1453" s="61"/>
      <c r="D1453" s="64">
        <v>88.44</v>
      </c>
      <c r="E1453" s="63"/>
      <c r="XEV1453" s="49"/>
      <c r="XEW1453" s="49"/>
      <c r="XEX1453" s="49"/>
    </row>
    <row r="1454" ht="23" customHeight="1" spans="1:5 16376:16378">
      <c r="A1454" s="63" t="s">
        <v>168</v>
      </c>
      <c r="B1454" s="63" t="s">
        <v>170</v>
      </c>
      <c r="C1454" s="63" t="s">
        <v>765</v>
      </c>
      <c r="D1454" s="77">
        <v>38.48</v>
      </c>
      <c r="E1454" s="67" t="s">
        <v>162</v>
      </c>
      <c r="XEV1454" s="49"/>
      <c r="XEW1454" s="49"/>
      <c r="XEX1454" s="49"/>
    </row>
    <row r="1455" ht="23" customHeight="1" spans="1:5 16376:16378">
      <c r="A1455" s="63" t="s">
        <v>168</v>
      </c>
      <c r="B1455" s="63" t="s">
        <v>169</v>
      </c>
      <c r="C1455" s="63" t="s">
        <v>765</v>
      </c>
      <c r="D1455" s="77">
        <v>49.96</v>
      </c>
      <c r="E1455" s="67" t="s">
        <v>162</v>
      </c>
      <c r="XEV1455" s="49"/>
      <c r="XEW1455" s="49"/>
      <c r="XEX1455" s="49"/>
    </row>
    <row r="1456" ht="23" customHeight="1" spans="1:5 16376:16378">
      <c r="A1456" s="78" t="s">
        <v>171</v>
      </c>
      <c r="B1456" s="78"/>
      <c r="C1456" s="79"/>
      <c r="D1456" s="80">
        <f>SUM(D1457:D1468)</f>
        <v>3139.916</v>
      </c>
      <c r="E1456" s="83"/>
      <c r="XEV1456" s="49"/>
      <c r="XEW1456" s="49"/>
      <c r="XEX1456" s="49"/>
    </row>
    <row r="1457" ht="23" customHeight="1" spans="1:5 16376:16378">
      <c r="A1457" s="78" t="s">
        <v>172</v>
      </c>
      <c r="B1457" s="75" t="s">
        <v>766</v>
      </c>
      <c r="C1457" s="63" t="s">
        <v>767</v>
      </c>
      <c r="D1457" s="73">
        <v>47</v>
      </c>
      <c r="E1457" s="76" t="s">
        <v>180</v>
      </c>
      <c r="XEV1457" s="49"/>
      <c r="XEW1457" s="49"/>
      <c r="XEX1457" s="49"/>
    </row>
    <row r="1458" ht="23" customHeight="1" spans="1:5 16376:16378">
      <c r="A1458" s="78" t="s">
        <v>172</v>
      </c>
      <c r="B1458" s="75" t="s">
        <v>768</v>
      </c>
      <c r="C1458" s="63" t="s">
        <v>767</v>
      </c>
      <c r="D1458" s="84">
        <v>3</v>
      </c>
      <c r="E1458" s="76" t="s">
        <v>180</v>
      </c>
      <c r="XEV1458" s="49"/>
      <c r="XEW1458" s="49"/>
      <c r="XEX1458" s="49"/>
    </row>
    <row r="1459" ht="23" customHeight="1" spans="1:5 16376:16378">
      <c r="A1459" s="78" t="s">
        <v>172</v>
      </c>
      <c r="B1459" s="75" t="s">
        <v>769</v>
      </c>
      <c r="C1459" s="63" t="s">
        <v>767</v>
      </c>
      <c r="D1459" s="84">
        <v>1300</v>
      </c>
      <c r="E1459" s="76" t="s">
        <v>265</v>
      </c>
      <c r="XEV1459" s="49"/>
      <c r="XEW1459" s="49"/>
      <c r="XEX1459" s="49"/>
    </row>
    <row r="1460" ht="23" customHeight="1" spans="1:5 16376:16378">
      <c r="A1460" s="78" t="s">
        <v>172</v>
      </c>
      <c r="B1460" s="75" t="s">
        <v>770</v>
      </c>
      <c r="C1460" s="63" t="s">
        <v>767</v>
      </c>
      <c r="D1460" s="84">
        <v>450</v>
      </c>
      <c r="E1460" s="76" t="s">
        <v>265</v>
      </c>
      <c r="XEV1460" s="49"/>
      <c r="XEW1460" s="49"/>
      <c r="XEX1460" s="49"/>
    </row>
    <row r="1461" ht="23" customHeight="1" spans="1:5 16376:16378">
      <c r="A1461" s="78" t="s">
        <v>172</v>
      </c>
      <c r="B1461" s="75" t="s">
        <v>771</v>
      </c>
      <c r="C1461" s="63" t="s">
        <v>767</v>
      </c>
      <c r="D1461" s="84">
        <v>79.68</v>
      </c>
      <c r="E1461" s="76" t="s">
        <v>265</v>
      </c>
      <c r="XEV1461" s="49"/>
      <c r="XEW1461" s="49"/>
      <c r="XEX1461" s="49"/>
    </row>
    <row r="1462" ht="23" customHeight="1" spans="1:5 16376:16378">
      <c r="A1462" s="78" t="s">
        <v>172</v>
      </c>
      <c r="B1462" s="75" t="s">
        <v>772</v>
      </c>
      <c r="C1462" s="63" t="s">
        <v>767</v>
      </c>
      <c r="D1462" s="84">
        <v>1063.16</v>
      </c>
      <c r="E1462" s="76" t="s">
        <v>174</v>
      </c>
      <c r="XEV1462" s="49"/>
      <c r="XEW1462" s="49"/>
      <c r="XEX1462" s="49"/>
    </row>
    <row r="1463" ht="23" customHeight="1" spans="1:5 16376:16378">
      <c r="A1463" s="78" t="s">
        <v>172</v>
      </c>
      <c r="B1463" s="75" t="s">
        <v>773</v>
      </c>
      <c r="C1463" s="63" t="s">
        <v>767</v>
      </c>
      <c r="D1463" s="84">
        <v>34.56</v>
      </c>
      <c r="E1463" s="76" t="s">
        <v>162</v>
      </c>
      <c r="XEV1463" s="49"/>
      <c r="XEW1463" s="49"/>
      <c r="XEX1463" s="49"/>
    </row>
    <row r="1464" ht="23" customHeight="1" spans="1:5 16376:16378">
      <c r="A1464" s="78" t="s">
        <v>172</v>
      </c>
      <c r="B1464" s="75" t="s">
        <v>774</v>
      </c>
      <c r="C1464" s="63" t="s">
        <v>767</v>
      </c>
      <c r="D1464" s="84">
        <v>10</v>
      </c>
      <c r="E1464" s="76" t="s">
        <v>180</v>
      </c>
      <c r="XEV1464" s="49"/>
      <c r="XEW1464" s="49"/>
      <c r="XEX1464" s="49"/>
    </row>
    <row r="1465" ht="23" customHeight="1" spans="1:5 16376:16378">
      <c r="A1465" s="78" t="s">
        <v>172</v>
      </c>
      <c r="B1465" s="75" t="s">
        <v>775</v>
      </c>
      <c r="C1465" s="63" t="s">
        <v>767</v>
      </c>
      <c r="D1465" s="84">
        <v>6.216</v>
      </c>
      <c r="E1465" s="76" t="s">
        <v>265</v>
      </c>
      <c r="XEV1465" s="49"/>
      <c r="XEW1465" s="49"/>
      <c r="XEX1465" s="49"/>
    </row>
    <row r="1466" ht="23" customHeight="1" spans="1:5 16376:16378">
      <c r="A1466" s="78" t="s">
        <v>172</v>
      </c>
      <c r="B1466" s="75" t="s">
        <v>776</v>
      </c>
      <c r="C1466" s="63" t="s">
        <v>767</v>
      </c>
      <c r="D1466" s="84">
        <v>3.5</v>
      </c>
      <c r="E1466" s="76" t="s">
        <v>180</v>
      </c>
      <c r="XEV1466" s="49"/>
      <c r="XEW1466" s="49"/>
      <c r="XEX1466" s="49"/>
    </row>
    <row r="1467" ht="23" customHeight="1" spans="1:5 16376:16378">
      <c r="A1467" s="78" t="s">
        <v>172</v>
      </c>
      <c r="B1467" s="75" t="s">
        <v>777</v>
      </c>
      <c r="C1467" s="63" t="s">
        <v>767</v>
      </c>
      <c r="D1467" s="84">
        <v>42</v>
      </c>
      <c r="E1467" s="76" t="s">
        <v>180</v>
      </c>
      <c r="XEV1467" s="49"/>
      <c r="XEW1467" s="49"/>
      <c r="XEX1467" s="49"/>
    </row>
    <row r="1468" ht="23" customHeight="1" spans="1:5 16376:16378">
      <c r="A1468" s="78" t="s">
        <v>172</v>
      </c>
      <c r="B1468" s="75" t="s">
        <v>778</v>
      </c>
      <c r="C1468" s="63" t="s">
        <v>767</v>
      </c>
      <c r="D1468" s="84">
        <v>100.8</v>
      </c>
      <c r="E1468" s="76" t="s">
        <v>180</v>
      </c>
      <c r="XEV1468" s="49"/>
      <c r="XEW1468" s="49"/>
      <c r="XEX1468" s="49"/>
    </row>
    <row r="1469" ht="23" customHeight="1" spans="1:5 16376:16378">
      <c r="A1469" s="61" t="s">
        <v>779</v>
      </c>
      <c r="B1469" s="61"/>
      <c r="C1469" s="61"/>
      <c r="D1469" s="64">
        <f>D1470+D1475+D1478</f>
        <v>308.8</v>
      </c>
      <c r="E1469" s="63"/>
      <c r="XEV1469" s="49"/>
      <c r="XEW1469" s="49"/>
      <c r="XEX1469" s="49"/>
    </row>
    <row r="1470" ht="23" customHeight="1" spans="1:5 16376:16378">
      <c r="A1470" s="61" t="s">
        <v>158</v>
      </c>
      <c r="B1470" s="61"/>
      <c r="C1470" s="61"/>
      <c r="D1470" s="64">
        <v>212.86</v>
      </c>
      <c r="E1470" s="63"/>
      <c r="XEV1470" s="49"/>
      <c r="XEW1470" s="49"/>
      <c r="XEX1470" s="49"/>
    </row>
    <row r="1471" ht="23" customHeight="1" spans="1:5 16376:16378">
      <c r="A1471" s="63" t="s">
        <v>159</v>
      </c>
      <c r="B1471" s="63" t="s">
        <v>166</v>
      </c>
      <c r="C1471" s="63" t="s">
        <v>780</v>
      </c>
      <c r="D1471" s="77">
        <v>11.4</v>
      </c>
      <c r="E1471" s="67" t="s">
        <v>162</v>
      </c>
      <c r="XEV1471" s="49"/>
      <c r="XEW1471" s="49"/>
      <c r="XEX1471" s="49"/>
    </row>
    <row r="1472" ht="23" customHeight="1" spans="1:5 16376:16378">
      <c r="A1472" s="63" t="s">
        <v>159</v>
      </c>
      <c r="B1472" s="63" t="s">
        <v>160</v>
      </c>
      <c r="C1472" s="63" t="s">
        <v>780</v>
      </c>
      <c r="D1472" s="77">
        <v>147.97</v>
      </c>
      <c r="E1472" s="67" t="s">
        <v>162</v>
      </c>
      <c r="XEV1472" s="49"/>
      <c r="XEW1472" s="49"/>
      <c r="XEX1472" s="49"/>
    </row>
    <row r="1473" ht="23" customHeight="1" spans="1:5 16376:16378">
      <c r="A1473" s="63" t="s">
        <v>159</v>
      </c>
      <c r="B1473" s="63" t="s">
        <v>165</v>
      </c>
      <c r="C1473" s="63" t="s">
        <v>780</v>
      </c>
      <c r="D1473" s="77">
        <v>35.73</v>
      </c>
      <c r="E1473" s="67" t="s">
        <v>162</v>
      </c>
      <c r="XEV1473" s="49"/>
      <c r="XEW1473" s="49"/>
      <c r="XEX1473" s="49"/>
    </row>
    <row r="1474" ht="23" customHeight="1" spans="1:5 16376:16378">
      <c r="A1474" s="63" t="s">
        <v>159</v>
      </c>
      <c r="B1474" s="63" t="s">
        <v>164</v>
      </c>
      <c r="C1474" s="63" t="s">
        <v>780</v>
      </c>
      <c r="D1474" s="77">
        <v>17.75</v>
      </c>
      <c r="E1474" s="67" t="s">
        <v>162</v>
      </c>
      <c r="XEV1474" s="49"/>
      <c r="XEW1474" s="49"/>
      <c r="XEX1474" s="49"/>
    </row>
    <row r="1475" ht="23" customHeight="1" spans="1:5 16376:16378">
      <c r="A1475" s="61" t="s">
        <v>167</v>
      </c>
      <c r="B1475" s="61"/>
      <c r="C1475" s="61"/>
      <c r="D1475" s="64">
        <v>23.94</v>
      </c>
      <c r="E1475" s="63"/>
      <c r="XEV1475" s="49"/>
      <c r="XEW1475" s="49"/>
      <c r="XEX1475" s="49"/>
    </row>
    <row r="1476" ht="23" customHeight="1" spans="1:5 16376:16378">
      <c r="A1476" s="63" t="s">
        <v>168</v>
      </c>
      <c r="B1476" s="63" t="s">
        <v>169</v>
      </c>
      <c r="C1476" s="63" t="s">
        <v>780</v>
      </c>
      <c r="D1476" s="77">
        <v>18.24</v>
      </c>
      <c r="E1476" s="67" t="s">
        <v>162</v>
      </c>
      <c r="XEV1476" s="49"/>
      <c r="XEW1476" s="49"/>
      <c r="XEX1476" s="49"/>
    </row>
    <row r="1477" ht="23" customHeight="1" spans="1:5 16376:16378">
      <c r="A1477" s="63" t="s">
        <v>168</v>
      </c>
      <c r="B1477" s="63" t="s">
        <v>170</v>
      </c>
      <c r="C1477" s="63" t="s">
        <v>780</v>
      </c>
      <c r="D1477" s="77">
        <v>5.7</v>
      </c>
      <c r="E1477" s="67" t="s">
        <v>162</v>
      </c>
      <c r="XEV1477" s="49"/>
      <c r="XEW1477" s="49"/>
      <c r="XEX1477" s="49"/>
    </row>
    <row r="1478" ht="23" customHeight="1" spans="1:5 16376:16378">
      <c r="A1478" s="78" t="s">
        <v>171</v>
      </c>
      <c r="B1478" s="78"/>
      <c r="C1478" s="79"/>
      <c r="D1478" s="80">
        <f>SUM(D1479:D1480)</f>
        <v>72</v>
      </c>
      <c r="E1478" s="83"/>
      <c r="XEV1478" s="49"/>
      <c r="XEW1478" s="49"/>
      <c r="XEX1478" s="49"/>
    </row>
    <row r="1479" ht="23" customHeight="1" spans="1:5 16376:16378">
      <c r="A1479" s="78" t="s">
        <v>172</v>
      </c>
      <c r="B1479" s="75" t="s">
        <v>781</v>
      </c>
      <c r="C1479" s="63" t="s">
        <v>780</v>
      </c>
      <c r="D1479" s="73">
        <v>30</v>
      </c>
      <c r="E1479" s="76" t="s">
        <v>180</v>
      </c>
      <c r="XEV1479" s="49"/>
      <c r="XEW1479" s="49"/>
      <c r="XEX1479" s="49"/>
    </row>
    <row r="1480" ht="23" customHeight="1" spans="1:5 16376:16378">
      <c r="A1480" s="78" t="s">
        <v>172</v>
      </c>
      <c r="B1480" s="75" t="s">
        <v>782</v>
      </c>
      <c r="C1480" s="63" t="s">
        <v>780</v>
      </c>
      <c r="D1480" s="84">
        <v>42</v>
      </c>
      <c r="E1480" s="76" t="s">
        <v>180</v>
      </c>
      <c r="XEV1480" s="49"/>
      <c r="XEW1480" s="49"/>
      <c r="XEX1480" s="49"/>
    </row>
    <row r="1481" ht="23" customHeight="1" spans="1:5 16376:16378">
      <c r="A1481" s="61" t="s">
        <v>783</v>
      </c>
      <c r="B1481" s="61"/>
      <c r="C1481" s="61"/>
      <c r="D1481" s="64">
        <f>D1482+D1488+D1491</f>
        <v>561.32</v>
      </c>
      <c r="E1481" s="63"/>
      <c r="XEV1481" s="49"/>
      <c r="XEW1481" s="49"/>
      <c r="XEX1481" s="49"/>
    </row>
    <row r="1482" ht="23" customHeight="1" spans="1:5 16376:16378">
      <c r="A1482" s="61" t="s">
        <v>158</v>
      </c>
      <c r="B1482" s="61"/>
      <c r="C1482" s="61"/>
      <c r="D1482" s="64">
        <v>299.27</v>
      </c>
      <c r="E1482" s="63"/>
      <c r="XEV1482" s="49"/>
      <c r="XEW1482" s="49"/>
      <c r="XEX1482" s="49"/>
    </row>
    <row r="1483" ht="23" customHeight="1" spans="1:5 16376:16378">
      <c r="A1483" s="63" t="s">
        <v>159</v>
      </c>
      <c r="B1483" s="63" t="s">
        <v>165</v>
      </c>
      <c r="C1483" s="63" t="s">
        <v>784</v>
      </c>
      <c r="D1483" s="77">
        <v>46.88</v>
      </c>
      <c r="E1483" s="67" t="s">
        <v>162</v>
      </c>
      <c r="XEV1483" s="49"/>
      <c r="XEW1483" s="49"/>
      <c r="XEX1483" s="49"/>
    </row>
    <row r="1484" ht="23" customHeight="1" spans="1:5 16376:16378">
      <c r="A1484" s="63" t="s">
        <v>159</v>
      </c>
      <c r="B1484" s="63" t="s">
        <v>160</v>
      </c>
      <c r="C1484" s="63" t="s">
        <v>784</v>
      </c>
      <c r="D1484" s="77">
        <v>198.49</v>
      </c>
      <c r="E1484" s="67" t="s">
        <v>162</v>
      </c>
      <c r="XEV1484" s="49"/>
      <c r="XEW1484" s="49"/>
      <c r="XEX1484" s="49"/>
    </row>
    <row r="1485" ht="23" customHeight="1" spans="1:5 16376:16378">
      <c r="A1485" s="63" t="s">
        <v>159</v>
      </c>
      <c r="B1485" s="63" t="s">
        <v>166</v>
      </c>
      <c r="C1485" s="63" t="s">
        <v>784</v>
      </c>
      <c r="D1485" s="77">
        <v>11.4</v>
      </c>
      <c r="E1485" s="67" t="s">
        <v>162</v>
      </c>
      <c r="XEV1485" s="49"/>
      <c r="XEW1485" s="49"/>
      <c r="XEX1485" s="49"/>
    </row>
    <row r="1486" ht="23" customHeight="1" spans="1:5 16376:16378">
      <c r="A1486" s="63" t="s">
        <v>159</v>
      </c>
      <c r="B1486" s="63" t="s">
        <v>163</v>
      </c>
      <c r="C1486" s="63" t="s">
        <v>784</v>
      </c>
      <c r="D1486" s="77">
        <v>18.68</v>
      </c>
      <c r="E1486" s="67" t="s">
        <v>162</v>
      </c>
      <c r="XEV1486" s="49"/>
      <c r="XEW1486" s="49"/>
      <c r="XEX1486" s="49"/>
    </row>
    <row r="1487" ht="23" customHeight="1" spans="1:5 16376:16378">
      <c r="A1487" s="63" t="s">
        <v>159</v>
      </c>
      <c r="B1487" s="63" t="s">
        <v>164</v>
      </c>
      <c r="C1487" s="63" t="s">
        <v>784</v>
      </c>
      <c r="D1487" s="77">
        <v>23.81</v>
      </c>
      <c r="E1487" s="67" t="s">
        <v>162</v>
      </c>
      <c r="XEV1487" s="49"/>
      <c r="XEW1487" s="49"/>
      <c r="XEX1487" s="49"/>
    </row>
    <row r="1488" ht="23" customHeight="1" spans="1:5 16376:16378">
      <c r="A1488" s="61" t="s">
        <v>167</v>
      </c>
      <c r="B1488" s="61"/>
      <c r="C1488" s="61"/>
      <c r="D1488" s="64">
        <v>56.62</v>
      </c>
      <c r="E1488" s="63"/>
      <c r="XEV1488" s="49"/>
      <c r="XEW1488" s="49"/>
      <c r="XEX1488" s="49"/>
    </row>
    <row r="1489" ht="23" customHeight="1" spans="1:5 16376:16378">
      <c r="A1489" s="63" t="s">
        <v>168</v>
      </c>
      <c r="B1489" s="63" t="s">
        <v>169</v>
      </c>
      <c r="C1489" s="63" t="s">
        <v>784</v>
      </c>
      <c r="D1489" s="77">
        <v>22.8</v>
      </c>
      <c r="E1489" s="67" t="s">
        <v>162</v>
      </c>
      <c r="XEV1489" s="49"/>
      <c r="XEW1489" s="49"/>
      <c r="XEX1489" s="49"/>
    </row>
    <row r="1490" ht="23" customHeight="1" spans="1:5 16376:16378">
      <c r="A1490" s="63" t="s">
        <v>168</v>
      </c>
      <c r="B1490" s="63" t="s">
        <v>170</v>
      </c>
      <c r="C1490" s="63" t="s">
        <v>784</v>
      </c>
      <c r="D1490" s="77">
        <v>33.82</v>
      </c>
      <c r="E1490" s="67" t="s">
        <v>162</v>
      </c>
      <c r="XEV1490" s="49"/>
      <c r="XEW1490" s="49"/>
      <c r="XEX1490" s="49"/>
    </row>
    <row r="1491" ht="23" customHeight="1" spans="1:5 16376:16378">
      <c r="A1491" s="78" t="s">
        <v>171</v>
      </c>
      <c r="B1491" s="78"/>
      <c r="C1491" s="79"/>
      <c r="D1491" s="80">
        <f>SUM(D1492:D1499)</f>
        <v>205.43</v>
      </c>
      <c r="E1491" s="83"/>
      <c r="XEV1491" s="49"/>
      <c r="XEW1491" s="49"/>
      <c r="XEX1491" s="49"/>
    </row>
    <row r="1492" ht="23" customHeight="1" spans="1:5 16376:16378">
      <c r="A1492" s="78" t="s">
        <v>172</v>
      </c>
      <c r="B1492" s="75" t="s">
        <v>785</v>
      </c>
      <c r="C1492" s="63" t="s">
        <v>784</v>
      </c>
      <c r="D1492" s="73">
        <v>10</v>
      </c>
      <c r="E1492" s="76" t="s">
        <v>180</v>
      </c>
      <c r="XEV1492" s="49"/>
      <c r="XEW1492" s="49"/>
      <c r="XEX1492" s="49"/>
    </row>
    <row r="1493" ht="23" customHeight="1" spans="1:5 16376:16378">
      <c r="A1493" s="78" t="s">
        <v>172</v>
      </c>
      <c r="B1493" s="75" t="s">
        <v>786</v>
      </c>
      <c r="C1493" s="63" t="s">
        <v>784</v>
      </c>
      <c r="D1493" s="84">
        <v>5</v>
      </c>
      <c r="E1493" s="76" t="s">
        <v>180</v>
      </c>
      <c r="XEV1493" s="49"/>
      <c r="XEW1493" s="49"/>
      <c r="XEX1493" s="49"/>
    </row>
    <row r="1494" ht="23" customHeight="1" spans="1:5 16376:16378">
      <c r="A1494" s="78" t="s">
        <v>172</v>
      </c>
      <c r="B1494" s="75" t="s">
        <v>787</v>
      </c>
      <c r="C1494" s="63" t="s">
        <v>784</v>
      </c>
      <c r="D1494" s="84">
        <v>20</v>
      </c>
      <c r="E1494" s="76" t="s">
        <v>180</v>
      </c>
      <c r="XEV1494" s="49"/>
      <c r="XEW1494" s="49"/>
      <c r="XEX1494" s="49"/>
    </row>
    <row r="1495" ht="23" customHeight="1" spans="1:5 16376:16378">
      <c r="A1495" s="78" t="s">
        <v>172</v>
      </c>
      <c r="B1495" s="75" t="s">
        <v>788</v>
      </c>
      <c r="C1495" s="63" t="s">
        <v>784</v>
      </c>
      <c r="D1495" s="84">
        <v>60</v>
      </c>
      <c r="E1495" s="76" t="s">
        <v>174</v>
      </c>
      <c r="XEV1495" s="49"/>
      <c r="XEW1495" s="49"/>
      <c r="XEX1495" s="49"/>
    </row>
    <row r="1496" ht="23" customHeight="1" spans="1:5 16376:16378">
      <c r="A1496" s="78" t="s">
        <v>172</v>
      </c>
      <c r="B1496" s="75" t="s">
        <v>789</v>
      </c>
      <c r="C1496" s="63" t="s">
        <v>784</v>
      </c>
      <c r="D1496" s="84">
        <v>15</v>
      </c>
      <c r="E1496" s="76" t="s">
        <v>180</v>
      </c>
      <c r="XEV1496" s="49"/>
      <c r="XEW1496" s="49"/>
      <c r="XEX1496" s="49"/>
    </row>
    <row r="1497" ht="23" customHeight="1" spans="1:5 16376:16378">
      <c r="A1497" s="78" t="s">
        <v>172</v>
      </c>
      <c r="B1497" s="75" t="s">
        <v>790</v>
      </c>
      <c r="C1497" s="63" t="s">
        <v>784</v>
      </c>
      <c r="D1497" s="84">
        <v>41.23</v>
      </c>
      <c r="E1497" s="76" t="s">
        <v>174</v>
      </c>
      <c r="XEV1497" s="49"/>
      <c r="XEW1497" s="49"/>
      <c r="XEX1497" s="49"/>
    </row>
    <row r="1498" ht="23" customHeight="1" spans="1:5 16376:16378">
      <c r="A1498" s="78" t="s">
        <v>172</v>
      </c>
      <c r="B1498" s="75" t="s">
        <v>791</v>
      </c>
      <c r="C1498" s="63" t="s">
        <v>784</v>
      </c>
      <c r="D1498" s="84">
        <v>50</v>
      </c>
      <c r="E1498" s="76" t="s">
        <v>174</v>
      </c>
      <c r="XEV1498" s="49"/>
      <c r="XEW1498" s="49"/>
      <c r="XEX1498" s="49"/>
    </row>
    <row r="1499" ht="23" customHeight="1" spans="1:5 16376:16378">
      <c r="A1499" s="78" t="s">
        <v>172</v>
      </c>
      <c r="B1499" s="75" t="s">
        <v>792</v>
      </c>
      <c r="C1499" s="63" t="s">
        <v>784</v>
      </c>
      <c r="D1499" s="84">
        <v>4.2</v>
      </c>
      <c r="E1499" s="76" t="s">
        <v>174</v>
      </c>
      <c r="XEV1499" s="49"/>
      <c r="XEW1499" s="49"/>
      <c r="XEX1499" s="49"/>
    </row>
    <row r="1500" ht="23" customHeight="1" spans="1:5 16376:16378">
      <c r="A1500" s="61" t="s">
        <v>793</v>
      </c>
      <c r="B1500" s="61"/>
      <c r="C1500" s="61"/>
      <c r="D1500" s="64">
        <f>D1501+D1506+D1509</f>
        <v>219.26</v>
      </c>
      <c r="E1500" s="63"/>
      <c r="XEV1500" s="49"/>
      <c r="XEW1500" s="49"/>
      <c r="XEX1500" s="49"/>
    </row>
    <row r="1501" ht="23" customHeight="1" spans="1:5 16376:16378">
      <c r="A1501" s="61" t="s">
        <v>158</v>
      </c>
      <c r="B1501" s="61"/>
      <c r="C1501" s="61"/>
      <c r="D1501" s="64">
        <v>74.6</v>
      </c>
      <c r="E1501" s="63"/>
      <c r="XEV1501" s="49"/>
      <c r="XEW1501" s="49"/>
      <c r="XEX1501" s="49"/>
    </row>
    <row r="1502" ht="23" customHeight="1" spans="1:5 16376:16378">
      <c r="A1502" s="63" t="s">
        <v>159</v>
      </c>
      <c r="B1502" s="63" t="s">
        <v>165</v>
      </c>
      <c r="C1502" s="63" t="s">
        <v>794</v>
      </c>
      <c r="D1502" s="77">
        <v>12.67</v>
      </c>
      <c r="E1502" s="67" t="s">
        <v>162</v>
      </c>
      <c r="XEV1502" s="49"/>
      <c r="XEW1502" s="49"/>
      <c r="XEX1502" s="49"/>
    </row>
    <row r="1503" ht="23" customHeight="1" spans="1:5 16376:16378">
      <c r="A1503" s="63" t="s">
        <v>159</v>
      </c>
      <c r="B1503" s="63" t="s">
        <v>160</v>
      </c>
      <c r="C1503" s="63" t="s">
        <v>794</v>
      </c>
      <c r="D1503" s="77">
        <v>52.09</v>
      </c>
      <c r="E1503" s="67" t="s">
        <v>162</v>
      </c>
      <c r="XEV1503" s="49"/>
      <c r="XEW1503" s="49"/>
      <c r="XEX1503" s="49"/>
    </row>
    <row r="1504" ht="23" customHeight="1" spans="1:5 16376:16378">
      <c r="A1504" s="63" t="s">
        <v>159</v>
      </c>
      <c r="B1504" s="63" t="s">
        <v>166</v>
      </c>
      <c r="C1504" s="63" t="s">
        <v>794</v>
      </c>
      <c r="D1504" s="77">
        <v>3.6</v>
      </c>
      <c r="E1504" s="67" t="s">
        <v>162</v>
      </c>
      <c r="XEV1504" s="49"/>
      <c r="XEW1504" s="49"/>
      <c r="XEX1504" s="49"/>
    </row>
    <row r="1505" ht="23" customHeight="1" spans="1:5 16376:16378">
      <c r="A1505" s="63" t="s">
        <v>159</v>
      </c>
      <c r="B1505" s="63" t="s">
        <v>164</v>
      </c>
      <c r="C1505" s="63" t="s">
        <v>794</v>
      </c>
      <c r="D1505" s="77">
        <v>6.24</v>
      </c>
      <c r="E1505" s="67" t="s">
        <v>162</v>
      </c>
      <c r="XEV1505" s="49"/>
      <c r="XEW1505" s="49"/>
      <c r="XEX1505" s="49"/>
    </row>
    <row r="1506" ht="23" customHeight="1" spans="1:5 16376:16378">
      <c r="A1506" s="61" t="s">
        <v>167</v>
      </c>
      <c r="B1506" s="61"/>
      <c r="C1506" s="61"/>
      <c r="D1506" s="64">
        <v>7.56</v>
      </c>
      <c r="E1506" s="63"/>
      <c r="XEV1506" s="49"/>
      <c r="XEW1506" s="49"/>
      <c r="XEX1506" s="49"/>
    </row>
    <row r="1507" ht="23" customHeight="1" spans="1:5 16376:16378">
      <c r="A1507" s="63" t="s">
        <v>168</v>
      </c>
      <c r="B1507" s="63" t="s">
        <v>169</v>
      </c>
      <c r="C1507" s="63" t="s">
        <v>794</v>
      </c>
      <c r="D1507" s="77">
        <v>5.76</v>
      </c>
      <c r="E1507" s="67" t="s">
        <v>162</v>
      </c>
      <c r="XEV1507" s="49"/>
      <c r="XEW1507" s="49"/>
      <c r="XEX1507" s="49"/>
    </row>
    <row r="1508" ht="23" customHeight="1" spans="1:5 16376:16378">
      <c r="A1508" s="63" t="s">
        <v>168</v>
      </c>
      <c r="B1508" s="63" t="s">
        <v>170</v>
      </c>
      <c r="C1508" s="63" t="s">
        <v>794</v>
      </c>
      <c r="D1508" s="77">
        <v>1.8</v>
      </c>
      <c r="E1508" s="67" t="s">
        <v>162</v>
      </c>
      <c r="XEV1508" s="49"/>
      <c r="XEW1508" s="49"/>
      <c r="XEX1508" s="49"/>
    </row>
    <row r="1509" ht="23" customHeight="1" spans="1:5 16376:16378">
      <c r="A1509" s="78" t="s">
        <v>171</v>
      </c>
      <c r="B1509" s="78"/>
      <c r="C1509" s="79"/>
      <c r="D1509" s="80">
        <f>SUM(D1510:D1511)</f>
        <v>137.1</v>
      </c>
      <c r="E1509" s="83"/>
      <c r="XEV1509" s="49"/>
      <c r="XEW1509" s="49"/>
      <c r="XEX1509" s="49"/>
    </row>
    <row r="1510" ht="23" customHeight="1" spans="1:5 16376:16378">
      <c r="A1510" s="78" t="s">
        <v>172</v>
      </c>
      <c r="B1510" s="75" t="s">
        <v>795</v>
      </c>
      <c r="C1510" s="63" t="s">
        <v>794</v>
      </c>
      <c r="D1510" s="73">
        <v>3</v>
      </c>
      <c r="E1510" s="76" t="s">
        <v>180</v>
      </c>
      <c r="XEV1510" s="49"/>
      <c r="XEW1510" s="49"/>
      <c r="XEX1510" s="49"/>
    </row>
    <row r="1511" ht="23" customHeight="1" spans="1:5 16376:16378">
      <c r="A1511" s="78" t="s">
        <v>172</v>
      </c>
      <c r="B1511" s="75" t="s">
        <v>796</v>
      </c>
      <c r="C1511" s="63" t="s">
        <v>794</v>
      </c>
      <c r="D1511" s="84">
        <v>134.1</v>
      </c>
      <c r="E1511" s="76" t="s">
        <v>162</v>
      </c>
      <c r="XEV1511" s="49"/>
      <c r="XEW1511" s="49"/>
      <c r="XEX1511" s="49"/>
    </row>
    <row r="1512" ht="23" customHeight="1" spans="1:5 16376:16378">
      <c r="A1512" s="61" t="s">
        <v>797</v>
      </c>
      <c r="B1512" s="61"/>
      <c r="C1512" s="61"/>
      <c r="D1512" s="64">
        <f>D1513+D1518+D1521</f>
        <v>75.58</v>
      </c>
      <c r="E1512" s="63"/>
      <c r="XEV1512" s="49"/>
      <c r="XEW1512" s="49"/>
      <c r="XEX1512" s="49"/>
    </row>
    <row r="1513" ht="23" customHeight="1" spans="1:5 16376:16378">
      <c r="A1513" s="61" t="s">
        <v>158</v>
      </c>
      <c r="B1513" s="61"/>
      <c r="C1513" s="61"/>
      <c r="D1513" s="64">
        <v>61.28</v>
      </c>
      <c r="E1513" s="63"/>
      <c r="XEV1513" s="49"/>
      <c r="XEW1513" s="49"/>
      <c r="XEX1513" s="49"/>
    </row>
    <row r="1514" ht="23" customHeight="1" spans="1:5 16376:16378">
      <c r="A1514" s="63" t="s">
        <v>159</v>
      </c>
      <c r="B1514" s="63" t="s">
        <v>165</v>
      </c>
      <c r="C1514" s="63" t="s">
        <v>798</v>
      </c>
      <c r="D1514" s="77">
        <v>10.4</v>
      </c>
      <c r="E1514" s="67" t="s">
        <v>162</v>
      </c>
      <c r="XEV1514" s="49"/>
      <c r="XEW1514" s="49"/>
      <c r="XEX1514" s="49"/>
    </row>
    <row r="1515" ht="23" customHeight="1" spans="1:5 16376:16378">
      <c r="A1515" s="63" t="s">
        <v>159</v>
      </c>
      <c r="B1515" s="63" t="s">
        <v>164</v>
      </c>
      <c r="C1515" s="63" t="s">
        <v>798</v>
      </c>
      <c r="D1515" s="77">
        <v>5.13</v>
      </c>
      <c r="E1515" s="67" t="s">
        <v>162</v>
      </c>
      <c r="XEV1515" s="49"/>
      <c r="XEW1515" s="49"/>
      <c r="XEX1515" s="49"/>
    </row>
    <row r="1516" ht="23" customHeight="1" spans="1:5 16376:16378">
      <c r="A1516" s="63" t="s">
        <v>159</v>
      </c>
      <c r="B1516" s="63" t="s">
        <v>160</v>
      </c>
      <c r="C1516" s="63" t="s">
        <v>798</v>
      </c>
      <c r="D1516" s="77">
        <v>42.76</v>
      </c>
      <c r="E1516" s="67" t="s">
        <v>162</v>
      </c>
      <c r="XEV1516" s="49"/>
      <c r="XEW1516" s="49"/>
      <c r="XEX1516" s="49"/>
    </row>
    <row r="1517" ht="23" customHeight="1" spans="1:5 16376:16378">
      <c r="A1517" s="63" t="s">
        <v>159</v>
      </c>
      <c r="B1517" s="63" t="s">
        <v>166</v>
      </c>
      <c r="C1517" s="63" t="s">
        <v>798</v>
      </c>
      <c r="D1517" s="77">
        <v>3</v>
      </c>
      <c r="E1517" s="67" t="s">
        <v>162</v>
      </c>
      <c r="XEV1517" s="49"/>
      <c r="XEW1517" s="49"/>
      <c r="XEX1517" s="49"/>
    </row>
    <row r="1518" ht="23" customHeight="1" spans="1:5 16376:16378">
      <c r="A1518" s="61" t="s">
        <v>167</v>
      </c>
      <c r="B1518" s="61"/>
      <c r="C1518" s="61"/>
      <c r="D1518" s="64">
        <v>6.3</v>
      </c>
      <c r="E1518" s="63"/>
      <c r="XEV1518" s="49"/>
      <c r="XEW1518" s="49"/>
      <c r="XEX1518" s="49"/>
    </row>
    <row r="1519" ht="23" customHeight="1" spans="1:5 16376:16378">
      <c r="A1519" s="63" t="s">
        <v>168</v>
      </c>
      <c r="B1519" s="63" t="s">
        <v>169</v>
      </c>
      <c r="C1519" s="63" t="s">
        <v>798</v>
      </c>
      <c r="D1519" s="77">
        <v>4.8</v>
      </c>
      <c r="E1519" s="67" t="s">
        <v>162</v>
      </c>
      <c r="XEV1519" s="49"/>
      <c r="XEW1519" s="49"/>
      <c r="XEX1519" s="49"/>
    </row>
    <row r="1520" ht="23" customHeight="1" spans="1:5 16376:16378">
      <c r="A1520" s="63" t="s">
        <v>168</v>
      </c>
      <c r="B1520" s="63" t="s">
        <v>170</v>
      </c>
      <c r="C1520" s="63" t="s">
        <v>798</v>
      </c>
      <c r="D1520" s="77">
        <v>1.5</v>
      </c>
      <c r="E1520" s="67" t="s">
        <v>162</v>
      </c>
      <c r="XEV1520" s="49"/>
      <c r="XEW1520" s="49"/>
      <c r="XEX1520" s="49"/>
    </row>
    <row r="1521" ht="23" customHeight="1" spans="1:5 16376:16378">
      <c r="A1521" s="78" t="s">
        <v>171</v>
      </c>
      <c r="B1521" s="78"/>
      <c r="C1521" s="79"/>
      <c r="D1521" s="80">
        <f>SUM(D1522:D1522)</f>
        <v>8</v>
      </c>
      <c r="E1521" s="83"/>
      <c r="XEV1521" s="49"/>
      <c r="XEW1521" s="49"/>
      <c r="XEX1521" s="49"/>
    </row>
    <row r="1522" ht="23" customHeight="1" spans="1:5 16376:16378">
      <c r="A1522" s="78" t="s">
        <v>172</v>
      </c>
      <c r="B1522" s="75" t="s">
        <v>799</v>
      </c>
      <c r="C1522" s="63" t="s">
        <v>798</v>
      </c>
      <c r="D1522" s="73">
        <v>8</v>
      </c>
      <c r="E1522" s="76" t="s">
        <v>180</v>
      </c>
      <c r="XEV1522" s="49"/>
      <c r="XEW1522" s="49"/>
      <c r="XEX1522" s="49"/>
    </row>
    <row r="1523" ht="23" customHeight="1" spans="1:5 16376:16378">
      <c r="A1523" s="61" t="s">
        <v>800</v>
      </c>
      <c r="B1523" s="61"/>
      <c r="C1523" s="61"/>
      <c r="D1523" s="64">
        <f>D1524+D1529+D1532</f>
        <v>61.45</v>
      </c>
      <c r="E1523" s="63"/>
      <c r="XEV1523" s="49"/>
      <c r="XEW1523" s="49"/>
      <c r="XEX1523" s="49"/>
    </row>
    <row r="1524" ht="23" customHeight="1" spans="1:5 16376:16378">
      <c r="A1524" s="61" t="s">
        <v>158</v>
      </c>
      <c r="B1524" s="61"/>
      <c r="C1524" s="61"/>
      <c r="D1524" s="64">
        <v>49.41</v>
      </c>
      <c r="E1524" s="63"/>
      <c r="XEV1524" s="49"/>
      <c r="XEW1524" s="49"/>
      <c r="XEX1524" s="49"/>
    </row>
    <row r="1525" ht="23" customHeight="1" spans="1:5 16376:16378">
      <c r="A1525" s="63" t="s">
        <v>159</v>
      </c>
      <c r="B1525" s="63" t="s">
        <v>166</v>
      </c>
      <c r="C1525" s="63" t="s">
        <v>801</v>
      </c>
      <c r="D1525" s="77">
        <v>2.4</v>
      </c>
      <c r="E1525" s="67" t="s">
        <v>162</v>
      </c>
      <c r="XEV1525" s="49"/>
      <c r="XEW1525" s="49"/>
      <c r="XEX1525" s="49"/>
    </row>
    <row r="1526" ht="23" customHeight="1" spans="1:5 16376:16378">
      <c r="A1526" s="63" t="s">
        <v>159</v>
      </c>
      <c r="B1526" s="63" t="s">
        <v>165</v>
      </c>
      <c r="C1526" s="63" t="s">
        <v>801</v>
      </c>
      <c r="D1526" s="77">
        <v>8.38</v>
      </c>
      <c r="E1526" s="67" t="s">
        <v>162</v>
      </c>
      <c r="XEV1526" s="49"/>
      <c r="XEW1526" s="49"/>
      <c r="XEX1526" s="49"/>
    </row>
    <row r="1527" ht="23" customHeight="1" spans="1:5 16376:16378">
      <c r="A1527" s="63" t="s">
        <v>159</v>
      </c>
      <c r="B1527" s="63" t="s">
        <v>160</v>
      </c>
      <c r="C1527" s="63" t="s">
        <v>801</v>
      </c>
      <c r="D1527" s="77">
        <v>34.5</v>
      </c>
      <c r="E1527" s="67" t="s">
        <v>162</v>
      </c>
      <c r="XEV1527" s="49"/>
      <c r="XEW1527" s="49"/>
      <c r="XEX1527" s="49"/>
    </row>
    <row r="1528" ht="23" customHeight="1" spans="1:5 16376:16378">
      <c r="A1528" s="63" t="s">
        <v>159</v>
      </c>
      <c r="B1528" s="63" t="s">
        <v>164</v>
      </c>
      <c r="C1528" s="63" t="s">
        <v>801</v>
      </c>
      <c r="D1528" s="77">
        <v>4.14</v>
      </c>
      <c r="E1528" s="67" t="s">
        <v>162</v>
      </c>
      <c r="XEV1528" s="49"/>
      <c r="XEW1528" s="49"/>
      <c r="XEX1528" s="49"/>
    </row>
    <row r="1529" ht="23" customHeight="1" spans="1:5 16376:16378">
      <c r="A1529" s="61" t="s">
        <v>167</v>
      </c>
      <c r="B1529" s="61"/>
      <c r="C1529" s="61"/>
      <c r="D1529" s="64">
        <v>5.04</v>
      </c>
      <c r="E1529" s="63"/>
      <c r="XEV1529" s="49"/>
      <c r="XEW1529" s="49"/>
      <c r="XEX1529" s="49"/>
    </row>
    <row r="1530" ht="23" customHeight="1" spans="1:5 16376:16378">
      <c r="A1530" s="63" t="s">
        <v>168</v>
      </c>
      <c r="B1530" s="63" t="s">
        <v>169</v>
      </c>
      <c r="C1530" s="63" t="s">
        <v>801</v>
      </c>
      <c r="D1530" s="77">
        <v>3.84</v>
      </c>
      <c r="E1530" s="67" t="s">
        <v>162</v>
      </c>
      <c r="XEV1530" s="49"/>
      <c r="XEW1530" s="49"/>
      <c r="XEX1530" s="49"/>
    </row>
    <row r="1531" ht="23" customHeight="1" spans="1:5 16376:16378">
      <c r="A1531" s="63" t="s">
        <v>168</v>
      </c>
      <c r="B1531" s="63" t="s">
        <v>170</v>
      </c>
      <c r="C1531" s="63" t="s">
        <v>801</v>
      </c>
      <c r="D1531" s="77">
        <v>1.2</v>
      </c>
      <c r="E1531" s="67" t="s">
        <v>162</v>
      </c>
      <c r="XEV1531" s="49"/>
      <c r="XEW1531" s="49"/>
      <c r="XEX1531" s="49"/>
    </row>
    <row r="1532" ht="23" customHeight="1" spans="1:5 16376:16378">
      <c r="A1532" s="78" t="s">
        <v>171</v>
      </c>
      <c r="B1532" s="78"/>
      <c r="C1532" s="79"/>
      <c r="D1532" s="80">
        <f>SUM(D1533:D1533)</f>
        <v>7</v>
      </c>
      <c r="E1532" s="83"/>
      <c r="XEV1532" s="49"/>
      <c r="XEW1532" s="49"/>
      <c r="XEX1532" s="49"/>
    </row>
    <row r="1533" ht="23" customHeight="1" spans="1:5 16376:16378">
      <c r="A1533" s="78" t="s">
        <v>172</v>
      </c>
      <c r="B1533" s="75" t="s">
        <v>802</v>
      </c>
      <c r="C1533" s="63" t="s">
        <v>801</v>
      </c>
      <c r="D1533" s="73">
        <v>7</v>
      </c>
      <c r="E1533" s="76" t="s">
        <v>180</v>
      </c>
      <c r="XEV1533" s="49"/>
      <c r="XEW1533" s="49"/>
      <c r="XEX1533" s="49"/>
    </row>
    <row r="1534" ht="23" customHeight="1" spans="1:5 16376:16378">
      <c r="A1534" s="61" t="s">
        <v>803</v>
      </c>
      <c r="B1534" s="61"/>
      <c r="C1534" s="61"/>
      <c r="D1534" s="64">
        <f>D1535+D1541+D1544</f>
        <v>286.7</v>
      </c>
      <c r="E1534" s="63"/>
      <c r="XEV1534" s="49"/>
      <c r="XEW1534" s="49"/>
      <c r="XEX1534" s="49"/>
    </row>
    <row r="1535" ht="23" customHeight="1" spans="1:5 16376:16378">
      <c r="A1535" s="61" t="s">
        <v>158</v>
      </c>
      <c r="B1535" s="61"/>
      <c r="C1535" s="61"/>
      <c r="D1535" s="64">
        <v>223.48</v>
      </c>
      <c r="E1535" s="63"/>
      <c r="XEV1535" s="49"/>
      <c r="XEW1535" s="49"/>
      <c r="XEX1535" s="49"/>
    </row>
    <row r="1536" ht="23" customHeight="1" spans="1:5 16376:16378">
      <c r="A1536" s="63" t="s">
        <v>159</v>
      </c>
      <c r="B1536" s="63" t="s">
        <v>160</v>
      </c>
      <c r="C1536" s="63" t="s">
        <v>804</v>
      </c>
      <c r="D1536" s="77">
        <v>154.06</v>
      </c>
      <c r="E1536" s="67" t="s">
        <v>162</v>
      </c>
      <c r="XEV1536" s="49"/>
      <c r="XEW1536" s="49"/>
      <c r="XEX1536" s="49"/>
    </row>
    <row r="1537" ht="23" customHeight="1" spans="1:5 16376:16378">
      <c r="A1537" s="63" t="s">
        <v>159</v>
      </c>
      <c r="B1537" s="63" t="s">
        <v>165</v>
      </c>
      <c r="C1537" s="63" t="s">
        <v>804</v>
      </c>
      <c r="D1537" s="77">
        <v>36.32</v>
      </c>
      <c r="E1537" s="67" t="s">
        <v>162</v>
      </c>
      <c r="XEV1537" s="49"/>
      <c r="XEW1537" s="49"/>
      <c r="XEX1537" s="49"/>
    </row>
    <row r="1538" ht="23" customHeight="1" spans="1:5 16376:16378">
      <c r="A1538" s="63" t="s">
        <v>159</v>
      </c>
      <c r="B1538" s="63" t="s">
        <v>166</v>
      </c>
      <c r="C1538" s="63" t="s">
        <v>804</v>
      </c>
      <c r="D1538" s="77">
        <v>9.6</v>
      </c>
      <c r="E1538" s="67" t="s">
        <v>162</v>
      </c>
      <c r="XEV1538" s="49"/>
      <c r="XEW1538" s="49"/>
      <c r="XEX1538" s="49"/>
    </row>
    <row r="1539" ht="23" customHeight="1" spans="1:5 16376:16378">
      <c r="A1539" s="63" t="s">
        <v>159</v>
      </c>
      <c r="B1539" s="63" t="s">
        <v>164</v>
      </c>
      <c r="C1539" s="63" t="s">
        <v>804</v>
      </c>
      <c r="D1539" s="77">
        <v>18.48</v>
      </c>
      <c r="E1539" s="67" t="s">
        <v>162</v>
      </c>
      <c r="XEV1539" s="49"/>
      <c r="XEW1539" s="49"/>
      <c r="XEX1539" s="49"/>
    </row>
    <row r="1540" ht="23" customHeight="1" spans="1:5 16376:16378">
      <c r="A1540" s="63" t="s">
        <v>159</v>
      </c>
      <c r="B1540" s="63" t="s">
        <v>163</v>
      </c>
      <c r="C1540" s="63" t="s">
        <v>804</v>
      </c>
      <c r="D1540" s="77">
        <v>5.02</v>
      </c>
      <c r="E1540" s="67" t="s">
        <v>162</v>
      </c>
      <c r="XEV1540" s="49"/>
      <c r="XEW1540" s="49"/>
      <c r="XEX1540" s="49"/>
    </row>
    <row r="1541" ht="23" customHeight="1" spans="1:5 16376:16378">
      <c r="A1541" s="61" t="s">
        <v>167</v>
      </c>
      <c r="B1541" s="61"/>
      <c r="C1541" s="61"/>
      <c r="D1541" s="64">
        <v>38.22</v>
      </c>
      <c r="E1541" s="63"/>
      <c r="XEV1541" s="49"/>
      <c r="XEW1541" s="49"/>
      <c r="XEX1541" s="49"/>
    </row>
    <row r="1542" ht="23" customHeight="1" spans="1:5 16376:16378">
      <c r="A1542" s="63" t="s">
        <v>168</v>
      </c>
      <c r="B1542" s="63" t="s">
        <v>170</v>
      </c>
      <c r="C1542" s="63" t="s">
        <v>804</v>
      </c>
      <c r="D1542" s="77">
        <v>19.02</v>
      </c>
      <c r="E1542" s="67" t="s">
        <v>162</v>
      </c>
      <c r="XEV1542" s="49"/>
      <c r="XEW1542" s="49"/>
      <c r="XEX1542" s="49"/>
    </row>
    <row r="1543" ht="23" customHeight="1" spans="1:5 16376:16378">
      <c r="A1543" s="63" t="s">
        <v>168</v>
      </c>
      <c r="B1543" s="63" t="s">
        <v>169</v>
      </c>
      <c r="C1543" s="63" t="s">
        <v>804</v>
      </c>
      <c r="D1543" s="77">
        <v>19.2</v>
      </c>
      <c r="E1543" s="67" t="s">
        <v>162</v>
      </c>
      <c r="XEV1543" s="49"/>
      <c r="XEW1543" s="49"/>
      <c r="XEX1543" s="49"/>
    </row>
    <row r="1544" ht="23" customHeight="1" spans="1:5 16376:16378">
      <c r="A1544" s="78" t="s">
        <v>171</v>
      </c>
      <c r="B1544" s="78"/>
      <c r="C1544" s="79"/>
      <c r="D1544" s="80">
        <f>SUM(D1545:D1547)</f>
        <v>25</v>
      </c>
      <c r="E1544" s="83"/>
      <c r="XEV1544" s="49"/>
      <c r="XEW1544" s="49"/>
      <c r="XEX1544" s="49"/>
    </row>
    <row r="1545" ht="23" customHeight="1" spans="1:5 16376:16378">
      <c r="A1545" s="78" t="s">
        <v>172</v>
      </c>
      <c r="B1545" s="75" t="s">
        <v>805</v>
      </c>
      <c r="C1545" s="63" t="s">
        <v>804</v>
      </c>
      <c r="D1545" s="73">
        <v>15</v>
      </c>
      <c r="E1545" s="76" t="s">
        <v>180</v>
      </c>
      <c r="XEV1545" s="49"/>
      <c r="XEW1545" s="49"/>
      <c r="XEX1545" s="49"/>
    </row>
    <row r="1546" ht="23" customHeight="1" spans="1:5 16376:16378">
      <c r="A1546" s="78" t="s">
        <v>172</v>
      </c>
      <c r="B1546" s="75" t="s">
        <v>806</v>
      </c>
      <c r="C1546" s="63" t="s">
        <v>804</v>
      </c>
      <c r="D1546" s="73">
        <v>4</v>
      </c>
      <c r="E1546" s="76" t="s">
        <v>180</v>
      </c>
      <c r="XEV1546" s="49"/>
      <c r="XEW1546" s="49"/>
      <c r="XEX1546" s="49"/>
    </row>
    <row r="1547" ht="23" customHeight="1" spans="1:5 16376:16378">
      <c r="A1547" s="78" t="s">
        <v>172</v>
      </c>
      <c r="B1547" s="75" t="s">
        <v>807</v>
      </c>
      <c r="C1547" s="63" t="s">
        <v>804</v>
      </c>
      <c r="D1547" s="73">
        <v>6</v>
      </c>
      <c r="E1547" s="76" t="s">
        <v>180</v>
      </c>
      <c r="XEV1547" s="49"/>
      <c r="XEW1547" s="49"/>
      <c r="XEX1547" s="49"/>
    </row>
    <row r="1548" ht="23" customHeight="1" spans="1:5 16376:16378">
      <c r="A1548" s="61" t="s">
        <v>808</v>
      </c>
      <c r="B1548" s="61"/>
      <c r="C1548" s="61"/>
      <c r="D1548" s="64">
        <f>D1549+D1555+D1558</f>
        <v>3533.02</v>
      </c>
      <c r="E1548" s="63"/>
      <c r="XEV1548" s="49"/>
      <c r="XEW1548" s="49"/>
      <c r="XEX1548" s="49"/>
    </row>
    <row r="1549" ht="23" customHeight="1" spans="1:5 16376:16378">
      <c r="A1549" s="61" t="s">
        <v>158</v>
      </c>
      <c r="B1549" s="61"/>
      <c r="C1549" s="61"/>
      <c r="D1549" s="64">
        <v>445.04</v>
      </c>
      <c r="E1549" s="63"/>
      <c r="XEV1549" s="49"/>
      <c r="XEW1549" s="49"/>
      <c r="XEX1549" s="49"/>
    </row>
    <row r="1550" ht="23" customHeight="1" spans="1:5 16376:16378">
      <c r="A1550" s="63" t="s">
        <v>159</v>
      </c>
      <c r="B1550" s="63" t="s">
        <v>165</v>
      </c>
      <c r="C1550" s="63" t="s">
        <v>809</v>
      </c>
      <c r="D1550" s="77">
        <v>72.48</v>
      </c>
      <c r="E1550" s="67" t="s">
        <v>162</v>
      </c>
      <c r="XEV1550" s="49"/>
      <c r="XEW1550" s="49"/>
      <c r="XEX1550" s="49"/>
    </row>
    <row r="1551" ht="23" customHeight="1" spans="1:5 16376:16378">
      <c r="A1551" s="63" t="s">
        <v>159</v>
      </c>
      <c r="B1551" s="63" t="s">
        <v>164</v>
      </c>
      <c r="C1551" s="63" t="s">
        <v>809</v>
      </c>
      <c r="D1551" s="77">
        <v>36.79</v>
      </c>
      <c r="E1551" s="67" t="s">
        <v>162</v>
      </c>
      <c r="XEV1551" s="49"/>
      <c r="XEW1551" s="49"/>
      <c r="XEX1551" s="49"/>
    </row>
    <row r="1552" ht="23" customHeight="1" spans="1:5 16376:16378">
      <c r="A1552" s="63" t="s">
        <v>159</v>
      </c>
      <c r="B1552" s="63" t="s">
        <v>163</v>
      </c>
      <c r="C1552" s="63" t="s">
        <v>809</v>
      </c>
      <c r="D1552" s="77">
        <v>8.64</v>
      </c>
      <c r="E1552" s="67" t="s">
        <v>162</v>
      </c>
      <c r="XEV1552" s="49"/>
      <c r="XEW1552" s="49"/>
      <c r="XEX1552" s="49"/>
    </row>
    <row r="1553" ht="23" customHeight="1" spans="1:5 16376:16378">
      <c r="A1553" s="63" t="s">
        <v>159</v>
      </c>
      <c r="B1553" s="63" t="s">
        <v>160</v>
      </c>
      <c r="C1553" s="63" t="s">
        <v>809</v>
      </c>
      <c r="D1553" s="77">
        <v>306.74</v>
      </c>
      <c r="E1553" s="67" t="s">
        <v>162</v>
      </c>
      <c r="XEV1553" s="49"/>
      <c r="XEW1553" s="49"/>
      <c r="XEX1553" s="49"/>
    </row>
    <row r="1554" ht="23" customHeight="1" spans="1:5 16376:16378">
      <c r="A1554" s="63" t="s">
        <v>159</v>
      </c>
      <c r="B1554" s="63" t="s">
        <v>166</v>
      </c>
      <c r="C1554" s="63" t="s">
        <v>809</v>
      </c>
      <c r="D1554" s="77">
        <v>20.4</v>
      </c>
      <c r="E1554" s="67" t="s">
        <v>162</v>
      </c>
      <c r="XEV1554" s="49"/>
      <c r="XEW1554" s="49"/>
      <c r="XEX1554" s="49"/>
    </row>
    <row r="1555" ht="23" customHeight="1" spans="1:5 16376:16378">
      <c r="A1555" s="61" t="s">
        <v>167</v>
      </c>
      <c r="B1555" s="61"/>
      <c r="C1555" s="61"/>
      <c r="D1555" s="64">
        <v>78.4</v>
      </c>
      <c r="E1555" s="63"/>
      <c r="XEV1555" s="49"/>
      <c r="XEW1555" s="49"/>
      <c r="XEX1555" s="49"/>
    </row>
    <row r="1556" ht="23" customHeight="1" spans="1:5 16376:16378">
      <c r="A1556" s="63" t="s">
        <v>168</v>
      </c>
      <c r="B1556" s="63" t="s">
        <v>170</v>
      </c>
      <c r="C1556" s="63" t="s">
        <v>809</v>
      </c>
      <c r="D1556" s="77">
        <v>38.56</v>
      </c>
      <c r="E1556" s="67" t="s">
        <v>162</v>
      </c>
      <c r="XEV1556" s="49"/>
      <c r="XEW1556" s="49"/>
      <c r="XEX1556" s="49"/>
    </row>
    <row r="1557" ht="23" customHeight="1" spans="1:5 16376:16378">
      <c r="A1557" s="63" t="s">
        <v>168</v>
      </c>
      <c r="B1557" s="63" t="s">
        <v>169</v>
      </c>
      <c r="C1557" s="63" t="s">
        <v>809</v>
      </c>
      <c r="D1557" s="77">
        <v>39.84</v>
      </c>
      <c r="E1557" s="67" t="s">
        <v>162</v>
      </c>
      <c r="XEV1557" s="49"/>
      <c r="XEW1557" s="49"/>
      <c r="XEX1557" s="49"/>
    </row>
    <row r="1558" ht="23" customHeight="1" spans="1:5 16376:16378">
      <c r="A1558" s="78" t="s">
        <v>171</v>
      </c>
      <c r="B1558" s="78"/>
      <c r="C1558" s="79"/>
      <c r="D1558" s="80">
        <f>SUM(D1559:D1565)</f>
        <v>3009.58</v>
      </c>
      <c r="E1558" s="83"/>
      <c r="XEV1558" s="49"/>
      <c r="XEW1558" s="49"/>
      <c r="XEX1558" s="49"/>
    </row>
    <row r="1559" ht="23" customHeight="1" spans="1:5 16376:16378">
      <c r="A1559" s="78" t="s">
        <v>172</v>
      </c>
      <c r="B1559" s="75" t="s">
        <v>810</v>
      </c>
      <c r="C1559" s="63" t="s">
        <v>809</v>
      </c>
      <c r="D1559" s="73">
        <v>20</v>
      </c>
      <c r="E1559" s="76" t="s">
        <v>180</v>
      </c>
      <c r="XEV1559" s="49"/>
      <c r="XEW1559" s="49"/>
      <c r="XEX1559" s="49"/>
    </row>
    <row r="1560" ht="23" customHeight="1" spans="1:5 16376:16378">
      <c r="A1560" s="78" t="s">
        <v>172</v>
      </c>
      <c r="B1560" s="75" t="s">
        <v>811</v>
      </c>
      <c r="C1560" s="63" t="s">
        <v>809</v>
      </c>
      <c r="D1560" s="84">
        <v>120.9</v>
      </c>
      <c r="E1560" s="76" t="s">
        <v>174</v>
      </c>
      <c r="XEV1560" s="49"/>
      <c r="XEW1560" s="49"/>
      <c r="XEX1560" s="49"/>
    </row>
    <row r="1561" ht="23" customHeight="1" spans="1:5 16376:16378">
      <c r="A1561" s="78" t="s">
        <v>172</v>
      </c>
      <c r="B1561" s="75" t="s">
        <v>812</v>
      </c>
      <c r="C1561" s="63" t="s">
        <v>809</v>
      </c>
      <c r="D1561" s="84">
        <v>98.5</v>
      </c>
      <c r="E1561" s="76" t="s">
        <v>174</v>
      </c>
      <c r="XEV1561" s="49"/>
      <c r="XEW1561" s="49"/>
      <c r="XEX1561" s="49"/>
    </row>
    <row r="1562" ht="23" customHeight="1" spans="1:5 16376:16378">
      <c r="A1562" s="78" t="s">
        <v>172</v>
      </c>
      <c r="B1562" s="75" t="s">
        <v>813</v>
      </c>
      <c r="C1562" s="63" t="s">
        <v>809</v>
      </c>
      <c r="D1562" s="84">
        <v>160</v>
      </c>
      <c r="E1562" s="76" t="s">
        <v>162</v>
      </c>
      <c r="XEV1562" s="49"/>
      <c r="XEW1562" s="49"/>
      <c r="XEX1562" s="49"/>
    </row>
    <row r="1563" ht="23" customHeight="1" spans="1:5 16376:16378">
      <c r="A1563" s="78" t="s">
        <v>172</v>
      </c>
      <c r="B1563" s="75" t="s">
        <v>814</v>
      </c>
      <c r="C1563" s="63" t="s">
        <v>809</v>
      </c>
      <c r="D1563" s="84">
        <v>2.18</v>
      </c>
      <c r="E1563" s="76" t="s">
        <v>162</v>
      </c>
      <c r="XEV1563" s="49"/>
      <c r="XEW1563" s="49"/>
      <c r="XEX1563" s="49"/>
    </row>
    <row r="1564" ht="23" customHeight="1" spans="1:5 16376:16378">
      <c r="A1564" s="78" t="s">
        <v>172</v>
      </c>
      <c r="B1564" s="75" t="s">
        <v>815</v>
      </c>
      <c r="C1564" s="63" t="s">
        <v>809</v>
      </c>
      <c r="D1564" s="84">
        <v>2598</v>
      </c>
      <c r="E1564" s="76" t="s">
        <v>265</v>
      </c>
      <c r="XEV1564" s="49"/>
      <c r="XEW1564" s="49"/>
      <c r="XEX1564" s="49"/>
    </row>
    <row r="1565" ht="23" customHeight="1" spans="1:5 16376:16378">
      <c r="A1565" s="78" t="s">
        <v>172</v>
      </c>
      <c r="B1565" s="75" t="s">
        <v>816</v>
      </c>
      <c r="C1565" s="63" t="s">
        <v>809</v>
      </c>
      <c r="D1565" s="84">
        <v>10</v>
      </c>
      <c r="E1565" s="76" t="s">
        <v>180</v>
      </c>
      <c r="XEV1565" s="49"/>
      <c r="XEW1565" s="49"/>
      <c r="XEX1565" s="49"/>
    </row>
    <row r="1566" ht="23" customHeight="1" spans="1:5 16376:16378">
      <c r="A1566" s="61" t="s">
        <v>817</v>
      </c>
      <c r="B1566" s="61"/>
      <c r="C1566" s="61"/>
      <c r="D1566" s="64">
        <f>D1567+D1572</f>
        <v>577.52</v>
      </c>
      <c r="E1566" s="63"/>
      <c r="XEV1566" s="49"/>
      <c r="XEW1566" s="49"/>
      <c r="XEX1566" s="49"/>
    </row>
    <row r="1567" ht="23" customHeight="1" spans="1:5 16376:16378">
      <c r="A1567" s="61" t="s">
        <v>158</v>
      </c>
      <c r="B1567" s="61"/>
      <c r="C1567" s="61"/>
      <c r="D1567" s="64">
        <v>555.52</v>
      </c>
      <c r="E1567" s="63"/>
      <c r="XEV1567" s="49"/>
      <c r="XEW1567" s="49"/>
      <c r="XEX1567" s="49"/>
    </row>
    <row r="1568" ht="23" customHeight="1" spans="1:5 16376:16378">
      <c r="A1568" s="63" t="s">
        <v>159</v>
      </c>
      <c r="B1568" s="63" t="s">
        <v>163</v>
      </c>
      <c r="C1568" s="63" t="s">
        <v>818</v>
      </c>
      <c r="D1568" s="77">
        <v>11.72</v>
      </c>
      <c r="E1568" s="67" t="s">
        <v>162</v>
      </c>
      <c r="XEV1568" s="49"/>
      <c r="XEW1568" s="49"/>
      <c r="XEX1568" s="49"/>
    </row>
    <row r="1569" ht="23" customHeight="1" spans="1:5 16376:16378">
      <c r="A1569" s="63" t="s">
        <v>159</v>
      </c>
      <c r="B1569" s="63" t="s">
        <v>164</v>
      </c>
      <c r="C1569" s="63" t="s">
        <v>818</v>
      </c>
      <c r="D1569" s="77">
        <v>47.38</v>
      </c>
      <c r="E1569" s="67" t="s">
        <v>162</v>
      </c>
      <c r="XEV1569" s="49"/>
      <c r="XEW1569" s="49"/>
      <c r="XEX1569" s="49"/>
    </row>
    <row r="1570" ht="23" customHeight="1" spans="1:5 16376:16378">
      <c r="A1570" s="63" t="s">
        <v>159</v>
      </c>
      <c r="B1570" s="63" t="s">
        <v>165</v>
      </c>
      <c r="C1570" s="63" t="s">
        <v>818</v>
      </c>
      <c r="D1570" s="77">
        <v>101.19</v>
      </c>
      <c r="E1570" s="67" t="s">
        <v>162</v>
      </c>
      <c r="XEV1570" s="49"/>
      <c r="XEW1570" s="49"/>
      <c r="XEX1570" s="49"/>
    </row>
    <row r="1571" ht="23" customHeight="1" spans="1:5 16376:16378">
      <c r="A1571" s="63" t="s">
        <v>159</v>
      </c>
      <c r="B1571" s="63" t="s">
        <v>160</v>
      </c>
      <c r="C1571" s="63" t="s">
        <v>818</v>
      </c>
      <c r="D1571" s="77">
        <v>395.23</v>
      </c>
      <c r="E1571" s="67" t="s">
        <v>162</v>
      </c>
      <c r="XEV1571" s="49"/>
      <c r="XEW1571" s="49"/>
      <c r="XEX1571" s="49"/>
    </row>
    <row r="1572" ht="23" customHeight="1" spans="1:5 16376:16378">
      <c r="A1572" s="61" t="s">
        <v>167</v>
      </c>
      <c r="B1572" s="61"/>
      <c r="C1572" s="61"/>
      <c r="D1572" s="64">
        <v>22</v>
      </c>
      <c r="E1572" s="63"/>
      <c r="XEV1572" s="49"/>
      <c r="XEW1572" s="49"/>
      <c r="XEX1572" s="49"/>
    </row>
    <row r="1573" ht="23" customHeight="1" spans="1:5 16376:16378">
      <c r="A1573" s="63" t="s">
        <v>168</v>
      </c>
      <c r="B1573" s="63" t="s">
        <v>170</v>
      </c>
      <c r="C1573" s="63" t="s">
        <v>818</v>
      </c>
      <c r="D1573" s="77">
        <v>22</v>
      </c>
      <c r="E1573" s="67" t="s">
        <v>162</v>
      </c>
      <c r="XEV1573" s="49"/>
      <c r="XEW1573" s="49"/>
      <c r="XEX1573" s="49"/>
    </row>
    <row r="1574" ht="23" customHeight="1" spans="1:5 16376:16378">
      <c r="A1574" s="61" t="s">
        <v>819</v>
      </c>
      <c r="B1574" s="61"/>
      <c r="C1574" s="61"/>
      <c r="D1574" s="64">
        <f>D1575+D1581+D1584</f>
        <v>138.76</v>
      </c>
      <c r="E1574" s="63"/>
      <c r="XEV1574" s="49"/>
      <c r="XEW1574" s="49"/>
      <c r="XEX1574" s="49"/>
    </row>
    <row r="1575" ht="23" customHeight="1" spans="1:5 16376:16378">
      <c r="A1575" s="61" t="s">
        <v>158</v>
      </c>
      <c r="B1575" s="61"/>
      <c r="C1575" s="61"/>
      <c r="D1575" s="64">
        <v>116.32</v>
      </c>
      <c r="E1575" s="63"/>
      <c r="XEV1575" s="49"/>
      <c r="XEW1575" s="49"/>
      <c r="XEX1575" s="49"/>
    </row>
    <row r="1576" ht="23" customHeight="1" spans="1:5 16376:16378">
      <c r="A1576" s="63" t="s">
        <v>159</v>
      </c>
      <c r="B1576" s="63" t="s">
        <v>165</v>
      </c>
      <c r="C1576" s="63" t="s">
        <v>820</v>
      </c>
      <c r="D1576" s="77">
        <v>19.74</v>
      </c>
      <c r="E1576" s="67" t="s">
        <v>162</v>
      </c>
      <c r="XEV1576" s="49"/>
      <c r="XEW1576" s="49"/>
      <c r="XEX1576" s="49"/>
    </row>
    <row r="1577" ht="23" customHeight="1" spans="1:5 16376:16378">
      <c r="A1577" s="63" t="s">
        <v>159</v>
      </c>
      <c r="B1577" s="63" t="s">
        <v>166</v>
      </c>
      <c r="C1577" s="63" t="s">
        <v>820</v>
      </c>
      <c r="D1577" s="77">
        <v>5.4</v>
      </c>
      <c r="E1577" s="67" t="s">
        <v>162</v>
      </c>
      <c r="XEV1577" s="49"/>
      <c r="XEW1577" s="49"/>
      <c r="XEX1577" s="49"/>
    </row>
    <row r="1578" ht="23" customHeight="1" spans="1:5 16376:16378">
      <c r="A1578" s="63" t="s">
        <v>159</v>
      </c>
      <c r="B1578" s="63" t="s">
        <v>163</v>
      </c>
      <c r="C1578" s="63" t="s">
        <v>820</v>
      </c>
      <c r="D1578" s="77">
        <v>0.56</v>
      </c>
      <c r="E1578" s="67" t="s">
        <v>162</v>
      </c>
      <c r="XEV1578" s="49"/>
      <c r="XEW1578" s="49"/>
      <c r="XEX1578" s="49"/>
    </row>
    <row r="1579" ht="23" customHeight="1" spans="1:5 16376:16378">
      <c r="A1579" s="63" t="s">
        <v>159</v>
      </c>
      <c r="B1579" s="63" t="s">
        <v>164</v>
      </c>
      <c r="C1579" s="63" t="s">
        <v>820</v>
      </c>
      <c r="D1579" s="77">
        <v>9.71</v>
      </c>
      <c r="E1579" s="67" t="s">
        <v>162</v>
      </c>
      <c r="XEV1579" s="49"/>
      <c r="XEW1579" s="49"/>
      <c r="XEX1579" s="49"/>
    </row>
    <row r="1580" ht="23" customHeight="1" spans="1:5 16376:16378">
      <c r="A1580" s="63" t="s">
        <v>159</v>
      </c>
      <c r="B1580" s="63" t="s">
        <v>160</v>
      </c>
      <c r="C1580" s="63" t="s">
        <v>820</v>
      </c>
      <c r="D1580" s="77">
        <v>80.92</v>
      </c>
      <c r="E1580" s="67" t="s">
        <v>162</v>
      </c>
      <c r="XEV1580" s="49"/>
      <c r="XEW1580" s="49"/>
      <c r="XEX1580" s="49"/>
    </row>
    <row r="1581" ht="23" customHeight="1" spans="1:5 16376:16378">
      <c r="A1581" s="61" t="s">
        <v>167</v>
      </c>
      <c r="B1581" s="61"/>
      <c r="C1581" s="61"/>
      <c r="D1581" s="64">
        <v>11.74</v>
      </c>
      <c r="E1581" s="63"/>
      <c r="XEV1581" s="49"/>
      <c r="XEW1581" s="49"/>
      <c r="XEX1581" s="49"/>
    </row>
    <row r="1582" ht="23" customHeight="1" spans="1:5 16376:16378">
      <c r="A1582" s="63" t="s">
        <v>168</v>
      </c>
      <c r="B1582" s="63" t="s">
        <v>169</v>
      </c>
      <c r="C1582" s="63" t="s">
        <v>820</v>
      </c>
      <c r="D1582" s="77">
        <v>8.64</v>
      </c>
      <c r="E1582" s="67" t="s">
        <v>162</v>
      </c>
      <c r="XEV1582" s="49"/>
      <c r="XEW1582" s="49"/>
      <c r="XEX1582" s="49"/>
    </row>
    <row r="1583" ht="23" customHeight="1" spans="1:5 16376:16378">
      <c r="A1583" s="63" t="s">
        <v>168</v>
      </c>
      <c r="B1583" s="63" t="s">
        <v>170</v>
      </c>
      <c r="C1583" s="63" t="s">
        <v>820</v>
      </c>
      <c r="D1583" s="77">
        <v>3.1</v>
      </c>
      <c r="E1583" s="67" t="s">
        <v>162</v>
      </c>
      <c r="XEV1583" s="49"/>
      <c r="XEW1583" s="49"/>
      <c r="XEX1583" s="49"/>
    </row>
    <row r="1584" ht="23" customHeight="1" spans="1:5 16376:16378">
      <c r="A1584" s="78" t="s">
        <v>171</v>
      </c>
      <c r="B1584" s="78"/>
      <c r="C1584" s="79"/>
      <c r="D1584" s="80">
        <f>SUM(D1585:D1586)</f>
        <v>10.7</v>
      </c>
      <c r="E1584" s="83"/>
      <c r="XEV1584" s="49"/>
      <c r="XEW1584" s="49"/>
      <c r="XEX1584" s="49"/>
    </row>
    <row r="1585" ht="23" customHeight="1" spans="1:5 16376:16378">
      <c r="A1585" s="78" t="s">
        <v>172</v>
      </c>
      <c r="B1585" s="75" t="s">
        <v>821</v>
      </c>
      <c r="C1585" s="63" t="s">
        <v>820</v>
      </c>
      <c r="D1585" s="73">
        <v>8</v>
      </c>
      <c r="E1585" s="76" t="s">
        <v>180</v>
      </c>
      <c r="XEV1585" s="49"/>
      <c r="XEW1585" s="49"/>
      <c r="XEX1585" s="49"/>
    </row>
    <row r="1586" ht="23" customHeight="1" spans="1:5 16376:16378">
      <c r="A1586" s="78" t="s">
        <v>172</v>
      </c>
      <c r="B1586" s="75" t="s">
        <v>822</v>
      </c>
      <c r="C1586" s="63" t="s">
        <v>820</v>
      </c>
      <c r="D1586" s="73">
        <v>2.7</v>
      </c>
      <c r="E1586" s="76" t="s">
        <v>180</v>
      </c>
      <c r="XEV1586" s="49"/>
      <c r="XEW1586" s="49"/>
      <c r="XEX1586" s="49"/>
    </row>
    <row r="1587" ht="23" customHeight="1" spans="1:5 16376:16378">
      <c r="A1587" s="61" t="s">
        <v>823</v>
      </c>
      <c r="B1587" s="61"/>
      <c r="C1587" s="61"/>
      <c r="D1587" s="64">
        <f>D1588+D1594+D1597</f>
        <v>365.45</v>
      </c>
      <c r="E1587" s="63"/>
      <c r="XEV1587" s="49"/>
      <c r="XEW1587" s="49"/>
      <c r="XEX1587" s="49"/>
    </row>
    <row r="1588" ht="23" customHeight="1" spans="1:5 16376:16378">
      <c r="A1588" s="61" t="s">
        <v>158</v>
      </c>
      <c r="B1588" s="61"/>
      <c r="C1588" s="61"/>
      <c r="D1588" s="64">
        <v>212.33</v>
      </c>
      <c r="E1588" s="63"/>
      <c r="XEV1588" s="49"/>
      <c r="XEW1588" s="49"/>
      <c r="XEX1588" s="49"/>
    </row>
    <row r="1589" ht="23" customHeight="1" spans="1:5 16376:16378">
      <c r="A1589" s="63" t="s">
        <v>159</v>
      </c>
      <c r="B1589" s="63" t="s">
        <v>160</v>
      </c>
      <c r="C1589" s="63" t="s">
        <v>824</v>
      </c>
      <c r="D1589" s="77">
        <v>147.12</v>
      </c>
      <c r="E1589" s="67" t="s">
        <v>162</v>
      </c>
      <c r="XEV1589" s="49"/>
      <c r="XEW1589" s="49"/>
      <c r="XEX1589" s="49"/>
    </row>
    <row r="1590" ht="23" customHeight="1" spans="1:5 16376:16378">
      <c r="A1590" s="63" t="s">
        <v>159</v>
      </c>
      <c r="B1590" s="63" t="s">
        <v>165</v>
      </c>
      <c r="C1590" s="63" t="s">
        <v>824</v>
      </c>
      <c r="D1590" s="77">
        <v>34.63</v>
      </c>
      <c r="E1590" s="67" t="s">
        <v>162</v>
      </c>
      <c r="XEV1590" s="49"/>
      <c r="XEW1590" s="49"/>
      <c r="XEX1590" s="49"/>
    </row>
    <row r="1591" ht="23" customHeight="1" spans="1:5 16376:16378">
      <c r="A1591" s="63" t="s">
        <v>159</v>
      </c>
      <c r="B1591" s="63" t="s">
        <v>164</v>
      </c>
      <c r="C1591" s="63" t="s">
        <v>824</v>
      </c>
      <c r="D1591" s="77">
        <v>17.64</v>
      </c>
      <c r="E1591" s="67" t="s">
        <v>162</v>
      </c>
      <c r="XEV1591" s="49"/>
      <c r="XEW1591" s="49"/>
      <c r="XEX1591" s="49"/>
    </row>
    <row r="1592" ht="23" customHeight="1" spans="1:5 16376:16378">
      <c r="A1592" s="63" t="s">
        <v>159</v>
      </c>
      <c r="B1592" s="63" t="s">
        <v>166</v>
      </c>
      <c r="C1592" s="63" t="s">
        <v>824</v>
      </c>
      <c r="D1592" s="77">
        <v>9.6</v>
      </c>
      <c r="E1592" s="67" t="s">
        <v>162</v>
      </c>
      <c r="XEV1592" s="49"/>
      <c r="XEW1592" s="49"/>
      <c r="XEX1592" s="49"/>
    </row>
    <row r="1593" ht="23" customHeight="1" spans="1:5 16376:16378">
      <c r="A1593" s="63" t="s">
        <v>159</v>
      </c>
      <c r="B1593" s="63" t="s">
        <v>163</v>
      </c>
      <c r="C1593" s="63" t="s">
        <v>824</v>
      </c>
      <c r="D1593" s="77">
        <v>3.35</v>
      </c>
      <c r="E1593" s="67" t="s">
        <v>162</v>
      </c>
      <c r="XEV1593" s="49"/>
      <c r="XEW1593" s="49"/>
      <c r="XEX1593" s="49"/>
    </row>
    <row r="1594" ht="23" customHeight="1" spans="1:5 16376:16378">
      <c r="A1594" s="61" t="s">
        <v>167</v>
      </c>
      <c r="B1594" s="61"/>
      <c r="C1594" s="61"/>
      <c r="D1594" s="64">
        <v>37.12</v>
      </c>
      <c r="E1594" s="63"/>
      <c r="XEV1594" s="49"/>
      <c r="XEW1594" s="49"/>
      <c r="XEX1594" s="49"/>
    </row>
    <row r="1595" ht="23" customHeight="1" spans="1:5 16376:16378">
      <c r="A1595" s="63" t="s">
        <v>168</v>
      </c>
      <c r="B1595" s="63" t="s">
        <v>169</v>
      </c>
      <c r="C1595" s="63" t="s">
        <v>824</v>
      </c>
      <c r="D1595" s="77">
        <v>19.2</v>
      </c>
      <c r="E1595" s="67" t="s">
        <v>162</v>
      </c>
      <c r="XEV1595" s="49"/>
      <c r="XEW1595" s="49"/>
      <c r="XEX1595" s="49"/>
    </row>
    <row r="1596" ht="23" customHeight="1" spans="1:5 16376:16378">
      <c r="A1596" s="63" t="s">
        <v>168</v>
      </c>
      <c r="B1596" s="63" t="s">
        <v>170</v>
      </c>
      <c r="C1596" s="63" t="s">
        <v>824</v>
      </c>
      <c r="D1596" s="77">
        <v>17.92</v>
      </c>
      <c r="E1596" s="67" t="s">
        <v>162</v>
      </c>
      <c r="XEV1596" s="49"/>
      <c r="XEW1596" s="49"/>
      <c r="XEX1596" s="49"/>
    </row>
    <row r="1597" ht="23" customHeight="1" spans="1:5 16376:16378">
      <c r="A1597" s="78" t="s">
        <v>171</v>
      </c>
      <c r="B1597" s="78"/>
      <c r="C1597" s="79"/>
      <c r="D1597" s="80">
        <f>SUM(D1598:D1601)</f>
        <v>116</v>
      </c>
      <c r="E1597" s="83"/>
      <c r="XEV1597" s="49"/>
      <c r="XEW1597" s="49"/>
      <c r="XEX1597" s="49"/>
    </row>
    <row r="1598" ht="23" customHeight="1" spans="1:5 16376:16378">
      <c r="A1598" s="78" t="s">
        <v>172</v>
      </c>
      <c r="B1598" s="75" t="s">
        <v>825</v>
      </c>
      <c r="C1598" s="63" t="s">
        <v>824</v>
      </c>
      <c r="D1598" s="73">
        <v>18</v>
      </c>
      <c r="E1598" s="76" t="s">
        <v>180</v>
      </c>
      <c r="XEV1598" s="49"/>
      <c r="XEW1598" s="49"/>
      <c r="XEX1598" s="49"/>
    </row>
    <row r="1599" ht="23" customHeight="1" spans="1:5 16376:16378">
      <c r="A1599" s="78" t="s">
        <v>172</v>
      </c>
      <c r="B1599" s="75" t="s">
        <v>826</v>
      </c>
      <c r="C1599" s="63" t="s">
        <v>824</v>
      </c>
      <c r="D1599" s="84">
        <v>25</v>
      </c>
      <c r="E1599" s="76" t="s">
        <v>180</v>
      </c>
      <c r="XEV1599" s="49"/>
      <c r="XEW1599" s="49"/>
      <c r="XEX1599" s="49"/>
    </row>
    <row r="1600" ht="23" customHeight="1" spans="1:5 16376:16378">
      <c r="A1600" s="78" t="s">
        <v>172</v>
      </c>
      <c r="B1600" s="75" t="s">
        <v>827</v>
      </c>
      <c r="C1600" s="63" t="s">
        <v>824</v>
      </c>
      <c r="D1600" s="84">
        <v>8</v>
      </c>
      <c r="E1600" s="76" t="s">
        <v>180</v>
      </c>
      <c r="XEV1600" s="49"/>
      <c r="XEW1600" s="49"/>
      <c r="XEX1600" s="49"/>
    </row>
    <row r="1601" ht="23" customHeight="1" spans="1:5 16376:16378">
      <c r="A1601" s="78" t="s">
        <v>172</v>
      </c>
      <c r="B1601" s="75" t="s">
        <v>828</v>
      </c>
      <c r="C1601" s="63" t="s">
        <v>824</v>
      </c>
      <c r="D1601" s="84">
        <v>65</v>
      </c>
      <c r="E1601" s="76" t="s">
        <v>174</v>
      </c>
      <c r="XEV1601" s="49"/>
      <c r="XEW1601" s="49"/>
      <c r="XEX1601" s="49"/>
    </row>
    <row r="1602" ht="23" customHeight="1" spans="1:5 16376:16378">
      <c r="A1602" s="61" t="s">
        <v>829</v>
      </c>
      <c r="B1602" s="61"/>
      <c r="C1602" s="61"/>
      <c r="D1602" s="64">
        <f>D1603+D1609+D1612</f>
        <v>2981.25</v>
      </c>
      <c r="E1602" s="63"/>
      <c r="XEV1602" s="49"/>
      <c r="XEW1602" s="49"/>
      <c r="XEX1602" s="49"/>
    </row>
    <row r="1603" ht="23" customHeight="1" spans="1:5 16376:16378">
      <c r="A1603" s="61" t="s">
        <v>158</v>
      </c>
      <c r="B1603" s="61"/>
      <c r="C1603" s="61"/>
      <c r="D1603" s="64">
        <v>295.98</v>
      </c>
      <c r="E1603" s="63"/>
      <c r="XEV1603" s="49"/>
      <c r="XEW1603" s="49"/>
      <c r="XEX1603" s="49"/>
    </row>
    <row r="1604" ht="23" customHeight="1" spans="1:5 16376:16378">
      <c r="A1604" s="63" t="s">
        <v>159</v>
      </c>
      <c r="B1604" s="63" t="s">
        <v>165</v>
      </c>
      <c r="C1604" s="63" t="s">
        <v>830</v>
      </c>
      <c r="D1604" s="77">
        <v>48.91</v>
      </c>
      <c r="E1604" s="67" t="s">
        <v>162</v>
      </c>
      <c r="XEV1604" s="49"/>
      <c r="XEW1604" s="49"/>
      <c r="XEX1604" s="49"/>
    </row>
    <row r="1605" ht="23" customHeight="1" spans="1:5 16376:16378">
      <c r="A1605" s="63" t="s">
        <v>159</v>
      </c>
      <c r="B1605" s="63" t="s">
        <v>164</v>
      </c>
      <c r="C1605" s="63" t="s">
        <v>830</v>
      </c>
      <c r="D1605" s="77">
        <v>24.42</v>
      </c>
      <c r="E1605" s="67" t="s">
        <v>162</v>
      </c>
      <c r="XEV1605" s="49"/>
      <c r="XEW1605" s="49"/>
      <c r="XEX1605" s="49"/>
    </row>
    <row r="1606" ht="23" customHeight="1" spans="1:5 16376:16378">
      <c r="A1606" s="63" t="s">
        <v>159</v>
      </c>
      <c r="B1606" s="63" t="s">
        <v>160</v>
      </c>
      <c r="C1606" s="63" t="s">
        <v>830</v>
      </c>
      <c r="D1606" s="77">
        <v>203.55</v>
      </c>
      <c r="E1606" s="67" t="s">
        <v>162</v>
      </c>
      <c r="XEV1606" s="49"/>
      <c r="XEW1606" s="49"/>
      <c r="XEX1606" s="49"/>
    </row>
    <row r="1607" ht="23" customHeight="1" spans="1:5 16376:16378">
      <c r="A1607" s="63" t="s">
        <v>159</v>
      </c>
      <c r="B1607" s="63" t="s">
        <v>166</v>
      </c>
      <c r="C1607" s="63" t="s">
        <v>830</v>
      </c>
      <c r="D1607" s="77">
        <v>13.8</v>
      </c>
      <c r="E1607" s="67" t="s">
        <v>162</v>
      </c>
      <c r="XEV1607" s="49"/>
      <c r="XEW1607" s="49"/>
      <c r="XEX1607" s="49"/>
    </row>
    <row r="1608" ht="23" customHeight="1" spans="1:5 16376:16378">
      <c r="A1608" s="63" t="s">
        <v>159</v>
      </c>
      <c r="B1608" s="63" t="s">
        <v>163</v>
      </c>
      <c r="C1608" s="63" t="s">
        <v>830</v>
      </c>
      <c r="D1608" s="77">
        <v>5.29</v>
      </c>
      <c r="E1608" s="67" t="s">
        <v>162</v>
      </c>
      <c r="XEV1608" s="49"/>
      <c r="XEW1608" s="49"/>
      <c r="XEX1608" s="49"/>
    </row>
    <row r="1609" ht="23" customHeight="1" spans="1:5 16376:16378">
      <c r="A1609" s="61" t="s">
        <v>167</v>
      </c>
      <c r="B1609" s="61"/>
      <c r="C1609" s="61"/>
      <c r="D1609" s="64">
        <v>38.78</v>
      </c>
      <c r="E1609" s="63"/>
      <c r="XEV1609" s="49"/>
      <c r="XEW1609" s="49"/>
      <c r="XEX1609" s="49"/>
    </row>
    <row r="1610" ht="23" customHeight="1" spans="1:5 16376:16378">
      <c r="A1610" s="63" t="s">
        <v>168</v>
      </c>
      <c r="B1610" s="63" t="s">
        <v>169</v>
      </c>
      <c r="C1610" s="63" t="s">
        <v>830</v>
      </c>
      <c r="D1610" s="77">
        <v>23.76</v>
      </c>
      <c r="E1610" s="67" t="s">
        <v>162</v>
      </c>
      <c r="XEV1610" s="49"/>
      <c r="XEW1610" s="49"/>
      <c r="XEX1610" s="49"/>
    </row>
    <row r="1611" ht="23" customHeight="1" spans="1:5 16376:16378">
      <c r="A1611" s="63" t="s">
        <v>168</v>
      </c>
      <c r="B1611" s="63" t="s">
        <v>170</v>
      </c>
      <c r="C1611" s="63" t="s">
        <v>830</v>
      </c>
      <c r="D1611" s="77">
        <v>15.02</v>
      </c>
      <c r="E1611" s="67" t="s">
        <v>162</v>
      </c>
      <c r="XEV1611" s="49"/>
      <c r="XEW1611" s="49"/>
      <c r="XEX1611" s="49"/>
    </row>
    <row r="1612" ht="23" customHeight="1" spans="1:5 16376:16378">
      <c r="A1612" s="78" t="s">
        <v>171</v>
      </c>
      <c r="B1612" s="78"/>
      <c r="C1612" s="79"/>
      <c r="D1612" s="80">
        <f>SUM(D1613:D1640)</f>
        <v>2646.49</v>
      </c>
      <c r="E1612" s="83"/>
      <c r="XEV1612" s="49"/>
      <c r="XEW1612" s="49"/>
      <c r="XEX1612" s="49"/>
    </row>
    <row r="1613" ht="23" customHeight="1" spans="1:5 16376:16378">
      <c r="A1613" s="78" t="s">
        <v>172</v>
      </c>
      <c r="B1613" s="75" t="s">
        <v>831</v>
      </c>
      <c r="C1613" s="63" t="s">
        <v>832</v>
      </c>
      <c r="D1613" s="73">
        <v>50</v>
      </c>
      <c r="E1613" s="76" t="s">
        <v>180</v>
      </c>
      <c r="XEV1613" s="49"/>
      <c r="XEW1613" s="49"/>
      <c r="XEX1613" s="49"/>
    </row>
    <row r="1614" ht="23" customHeight="1" spans="1:5 16376:16378">
      <c r="A1614" s="78" t="s">
        <v>172</v>
      </c>
      <c r="B1614" s="75" t="s">
        <v>833</v>
      </c>
      <c r="C1614" s="63" t="s">
        <v>832</v>
      </c>
      <c r="D1614" s="84">
        <v>256.68</v>
      </c>
      <c r="E1614" s="76" t="s">
        <v>162</v>
      </c>
      <c r="XEV1614" s="49"/>
      <c r="XEW1614" s="49"/>
      <c r="XEX1614" s="49"/>
    </row>
    <row r="1615" ht="23" customHeight="1" spans="1:5 16376:16378">
      <c r="A1615" s="78" t="s">
        <v>172</v>
      </c>
      <c r="B1615" s="75" t="s">
        <v>834</v>
      </c>
      <c r="C1615" s="63" t="s">
        <v>832</v>
      </c>
      <c r="D1615" s="84">
        <v>281.35</v>
      </c>
      <c r="E1615" s="76" t="s">
        <v>265</v>
      </c>
      <c r="XEV1615" s="49"/>
      <c r="XEW1615" s="49"/>
      <c r="XEX1615" s="49"/>
    </row>
    <row r="1616" ht="23" customHeight="1" spans="1:5 16376:16378">
      <c r="A1616" s="78" t="s">
        <v>172</v>
      </c>
      <c r="B1616" s="75" t="s">
        <v>835</v>
      </c>
      <c r="C1616" s="63" t="s">
        <v>832</v>
      </c>
      <c r="D1616" s="84">
        <v>85.5</v>
      </c>
      <c r="E1616" s="76" t="s">
        <v>265</v>
      </c>
      <c r="XEV1616" s="49"/>
      <c r="XEW1616" s="49"/>
      <c r="XEX1616" s="49"/>
    </row>
    <row r="1617" ht="23" customHeight="1" spans="1:5 16376:16378">
      <c r="A1617" s="78" t="s">
        <v>172</v>
      </c>
      <c r="B1617" s="75" t="s">
        <v>836</v>
      </c>
      <c r="C1617" s="63" t="s">
        <v>832</v>
      </c>
      <c r="D1617" s="84">
        <v>200</v>
      </c>
      <c r="E1617" s="76" t="s">
        <v>265</v>
      </c>
      <c r="XEV1617" s="49"/>
      <c r="XEW1617" s="49"/>
      <c r="XEX1617" s="49"/>
    </row>
    <row r="1618" ht="23" customHeight="1" spans="1:5 16376:16378">
      <c r="A1618" s="78" t="s">
        <v>172</v>
      </c>
      <c r="B1618" s="75" t="s">
        <v>837</v>
      </c>
      <c r="C1618" s="63" t="s">
        <v>832</v>
      </c>
      <c r="D1618" s="84">
        <v>201</v>
      </c>
      <c r="E1618" s="76" t="s">
        <v>265</v>
      </c>
      <c r="XEV1618" s="49"/>
      <c r="XEW1618" s="49"/>
      <c r="XEX1618" s="49"/>
    </row>
    <row r="1619" ht="23" customHeight="1" spans="1:5 16376:16378">
      <c r="A1619" s="78" t="s">
        <v>172</v>
      </c>
      <c r="B1619" s="75" t="s">
        <v>838</v>
      </c>
      <c r="C1619" s="63" t="s">
        <v>832</v>
      </c>
      <c r="D1619" s="84">
        <v>7.3</v>
      </c>
      <c r="E1619" s="76" t="s">
        <v>174</v>
      </c>
      <c r="XEV1619" s="49"/>
      <c r="XEW1619" s="49"/>
      <c r="XEX1619" s="49"/>
    </row>
    <row r="1620" ht="23" customHeight="1" spans="1:5 16376:16378">
      <c r="A1620" s="78" t="s">
        <v>172</v>
      </c>
      <c r="B1620" s="75" t="s">
        <v>839</v>
      </c>
      <c r="C1620" s="63" t="s">
        <v>832</v>
      </c>
      <c r="D1620" s="84">
        <v>20</v>
      </c>
      <c r="E1620" s="76" t="s">
        <v>174</v>
      </c>
      <c r="XEV1620" s="49"/>
      <c r="XEW1620" s="49"/>
      <c r="XEX1620" s="49"/>
    </row>
    <row r="1621" ht="23" customHeight="1" spans="1:5 16376:16378">
      <c r="A1621" s="78" t="s">
        <v>172</v>
      </c>
      <c r="B1621" s="75" t="s">
        <v>840</v>
      </c>
      <c r="C1621" s="63" t="s">
        <v>832</v>
      </c>
      <c r="D1621" s="84">
        <v>130</v>
      </c>
      <c r="E1621" s="76" t="s">
        <v>265</v>
      </c>
      <c r="XEV1621" s="49"/>
      <c r="XEW1621" s="49"/>
      <c r="XEX1621" s="49"/>
    </row>
    <row r="1622" ht="23" customHeight="1" spans="1:5 16376:16378">
      <c r="A1622" s="78" t="s">
        <v>172</v>
      </c>
      <c r="B1622" s="75" t="s">
        <v>841</v>
      </c>
      <c r="C1622" s="63" t="s">
        <v>832</v>
      </c>
      <c r="D1622" s="84">
        <v>8</v>
      </c>
      <c r="E1622" s="76" t="s">
        <v>162</v>
      </c>
      <c r="XEV1622" s="49"/>
      <c r="XEW1622" s="49"/>
      <c r="XEX1622" s="49"/>
    </row>
    <row r="1623" ht="23" customHeight="1" spans="1:5 16376:16378">
      <c r="A1623" s="78" t="s">
        <v>172</v>
      </c>
      <c r="B1623" s="75" t="s">
        <v>842</v>
      </c>
      <c r="C1623" s="63" t="s">
        <v>832</v>
      </c>
      <c r="D1623" s="84">
        <v>158</v>
      </c>
      <c r="E1623" s="76" t="s">
        <v>162</v>
      </c>
      <c r="XEV1623" s="49"/>
      <c r="XEW1623" s="49"/>
      <c r="XEX1623" s="49"/>
    </row>
    <row r="1624" ht="23" customHeight="1" spans="1:5 16376:16378">
      <c r="A1624" s="78" t="s">
        <v>172</v>
      </c>
      <c r="B1624" s="75" t="s">
        <v>843</v>
      </c>
      <c r="C1624" s="63" t="s">
        <v>832</v>
      </c>
      <c r="D1624" s="84">
        <v>9</v>
      </c>
      <c r="E1624" s="76" t="s">
        <v>180</v>
      </c>
      <c r="XEV1624" s="49"/>
      <c r="XEW1624" s="49"/>
      <c r="XEX1624" s="49"/>
    </row>
    <row r="1625" ht="23" customHeight="1" spans="1:5 16376:16378">
      <c r="A1625" s="78" t="s">
        <v>172</v>
      </c>
      <c r="B1625" s="75" t="s">
        <v>844</v>
      </c>
      <c r="C1625" s="63" t="s">
        <v>832</v>
      </c>
      <c r="D1625" s="84">
        <v>16.33</v>
      </c>
      <c r="E1625" s="76" t="s">
        <v>162</v>
      </c>
      <c r="XEV1625" s="49"/>
      <c r="XEW1625" s="49"/>
      <c r="XEX1625" s="49"/>
    </row>
    <row r="1626" ht="23" customHeight="1" spans="1:5 16376:16378">
      <c r="A1626" s="78" t="s">
        <v>172</v>
      </c>
      <c r="B1626" s="75" t="s">
        <v>845</v>
      </c>
      <c r="C1626" s="63" t="s">
        <v>832</v>
      </c>
      <c r="D1626" s="84">
        <v>307</v>
      </c>
      <c r="E1626" s="76" t="s">
        <v>162</v>
      </c>
      <c r="XEV1626" s="49"/>
      <c r="XEW1626" s="49"/>
      <c r="XEX1626" s="49"/>
    </row>
    <row r="1627" ht="23" customHeight="1" spans="1:5 16376:16378">
      <c r="A1627" s="78" t="s">
        <v>172</v>
      </c>
      <c r="B1627" s="75" t="s">
        <v>846</v>
      </c>
      <c r="C1627" s="63" t="s">
        <v>832</v>
      </c>
      <c r="D1627" s="84">
        <v>266.12</v>
      </c>
      <c r="E1627" s="76" t="s">
        <v>162</v>
      </c>
      <c r="XEV1627" s="49"/>
      <c r="XEW1627" s="49"/>
      <c r="XEX1627" s="49"/>
    </row>
    <row r="1628" ht="23" customHeight="1" spans="1:5 16376:16378">
      <c r="A1628" s="78" t="s">
        <v>172</v>
      </c>
      <c r="B1628" s="75" t="s">
        <v>847</v>
      </c>
      <c r="C1628" s="63" t="s">
        <v>832</v>
      </c>
      <c r="D1628" s="84">
        <v>100</v>
      </c>
      <c r="E1628" s="76" t="s">
        <v>174</v>
      </c>
      <c r="XEV1628" s="49"/>
      <c r="XEW1628" s="49"/>
      <c r="XEX1628" s="49"/>
    </row>
    <row r="1629" ht="23" customHeight="1" spans="1:5 16376:16378">
      <c r="A1629" s="78" t="s">
        <v>172</v>
      </c>
      <c r="B1629" s="75" t="s">
        <v>848</v>
      </c>
      <c r="C1629" s="63" t="s">
        <v>832</v>
      </c>
      <c r="D1629" s="84">
        <v>30</v>
      </c>
      <c r="E1629" s="76" t="s">
        <v>162</v>
      </c>
      <c r="XEV1629" s="49"/>
      <c r="XEW1629" s="49"/>
      <c r="XEX1629" s="49"/>
    </row>
    <row r="1630" ht="23" customHeight="1" spans="1:5 16376:16378">
      <c r="A1630" s="78" t="s">
        <v>172</v>
      </c>
      <c r="B1630" s="75" t="s">
        <v>849</v>
      </c>
      <c r="C1630" s="63" t="s">
        <v>832</v>
      </c>
      <c r="D1630" s="84">
        <v>308.95</v>
      </c>
      <c r="E1630" s="76" t="s">
        <v>162</v>
      </c>
      <c r="XEV1630" s="49"/>
      <c r="XEW1630" s="49"/>
      <c r="XEX1630" s="49"/>
    </row>
    <row r="1631" ht="23" customHeight="1" spans="1:5 16376:16378">
      <c r="A1631" s="78" t="s">
        <v>172</v>
      </c>
      <c r="B1631" s="75" t="s">
        <v>850</v>
      </c>
      <c r="C1631" s="63" t="s">
        <v>832</v>
      </c>
      <c r="D1631" s="84">
        <v>23.89</v>
      </c>
      <c r="E1631" s="76" t="s">
        <v>162</v>
      </c>
      <c r="XEV1631" s="49"/>
      <c r="XEW1631" s="49"/>
      <c r="XEX1631" s="49"/>
    </row>
    <row r="1632" ht="23" customHeight="1" spans="1:5 16376:16378">
      <c r="A1632" s="78" t="s">
        <v>172</v>
      </c>
      <c r="B1632" s="75" t="s">
        <v>851</v>
      </c>
      <c r="C1632" s="63" t="s">
        <v>832</v>
      </c>
      <c r="D1632" s="84">
        <v>20</v>
      </c>
      <c r="E1632" s="76" t="s">
        <v>174</v>
      </c>
      <c r="XEV1632" s="49"/>
      <c r="XEW1632" s="49"/>
      <c r="XEX1632" s="49"/>
    </row>
    <row r="1633" ht="23" customHeight="1" spans="1:5 16376:16378">
      <c r="A1633" s="78" t="s">
        <v>172</v>
      </c>
      <c r="B1633" s="75" t="s">
        <v>852</v>
      </c>
      <c r="C1633" s="63" t="s">
        <v>832</v>
      </c>
      <c r="D1633" s="84">
        <v>42.37</v>
      </c>
      <c r="E1633" s="76" t="s">
        <v>162</v>
      </c>
      <c r="XEV1633" s="49"/>
      <c r="XEW1633" s="49"/>
      <c r="XEX1633" s="49"/>
    </row>
    <row r="1634" ht="23" customHeight="1" spans="1:5 16376:16378">
      <c r="A1634" s="78" t="s">
        <v>172</v>
      </c>
      <c r="B1634" s="75" t="s">
        <v>853</v>
      </c>
      <c r="C1634" s="63" t="s">
        <v>832</v>
      </c>
      <c r="D1634" s="84">
        <v>50</v>
      </c>
      <c r="E1634" s="76" t="s">
        <v>174</v>
      </c>
      <c r="XEV1634" s="49"/>
      <c r="XEW1634" s="49"/>
      <c r="XEX1634" s="49"/>
    </row>
    <row r="1635" ht="23" customHeight="1" spans="1:5 16376:16378">
      <c r="A1635" s="78" t="s">
        <v>172</v>
      </c>
      <c r="B1635" s="75" t="s">
        <v>854</v>
      </c>
      <c r="C1635" s="63" t="s">
        <v>832</v>
      </c>
      <c r="D1635" s="84">
        <v>26.2</v>
      </c>
      <c r="E1635" s="76" t="s">
        <v>162</v>
      </c>
      <c r="XEV1635" s="49"/>
      <c r="XEW1635" s="49"/>
      <c r="XEX1635" s="49"/>
    </row>
    <row r="1636" ht="23" customHeight="1" spans="1:5 16376:16378">
      <c r="A1636" s="78" t="s">
        <v>172</v>
      </c>
      <c r="B1636" s="75" t="s">
        <v>855</v>
      </c>
      <c r="C1636" s="63" t="s">
        <v>832</v>
      </c>
      <c r="D1636" s="84">
        <v>12.84</v>
      </c>
      <c r="E1636" s="76" t="s">
        <v>162</v>
      </c>
      <c r="XEV1636" s="49"/>
      <c r="XEW1636" s="49"/>
      <c r="XEX1636" s="49"/>
    </row>
    <row r="1637" ht="23" customHeight="1" spans="1:5 16376:16378">
      <c r="A1637" s="78" t="s">
        <v>172</v>
      </c>
      <c r="B1637" s="75" t="s">
        <v>856</v>
      </c>
      <c r="C1637" s="63" t="s">
        <v>832</v>
      </c>
      <c r="D1637" s="84">
        <v>0.8</v>
      </c>
      <c r="E1637" s="76" t="s">
        <v>162</v>
      </c>
      <c r="XEV1637" s="49"/>
      <c r="XEW1637" s="49"/>
      <c r="XEX1637" s="49"/>
    </row>
    <row r="1638" ht="23" customHeight="1" spans="1:5 16376:16378">
      <c r="A1638" s="78" t="s">
        <v>172</v>
      </c>
      <c r="B1638" s="75" t="s">
        <v>857</v>
      </c>
      <c r="C1638" s="63" t="s">
        <v>832</v>
      </c>
      <c r="D1638" s="84">
        <v>10.16</v>
      </c>
      <c r="E1638" s="76" t="s">
        <v>174</v>
      </c>
      <c r="XEV1638" s="49"/>
      <c r="XEW1638" s="49"/>
      <c r="XEX1638" s="49"/>
    </row>
    <row r="1639" ht="23" customHeight="1" spans="1:5 16376:16378">
      <c r="A1639" s="78" t="s">
        <v>172</v>
      </c>
      <c r="B1639" s="75" t="s">
        <v>858</v>
      </c>
      <c r="C1639" s="63" t="s">
        <v>832</v>
      </c>
      <c r="D1639" s="84">
        <v>5</v>
      </c>
      <c r="E1639" s="76" t="s">
        <v>180</v>
      </c>
      <c r="XEV1639" s="49"/>
      <c r="XEW1639" s="49"/>
      <c r="XEX1639" s="49"/>
    </row>
    <row r="1640" ht="23" customHeight="1" spans="1:5 16376:16378">
      <c r="A1640" s="78" t="s">
        <v>172</v>
      </c>
      <c r="B1640" s="75" t="s">
        <v>859</v>
      </c>
      <c r="C1640" s="63" t="s">
        <v>832</v>
      </c>
      <c r="D1640" s="84">
        <v>20</v>
      </c>
      <c r="E1640" s="76" t="s">
        <v>180</v>
      </c>
      <c r="XEV1640" s="49"/>
      <c r="XEW1640" s="49"/>
      <c r="XEX1640" s="49"/>
    </row>
    <row r="1641" ht="23" customHeight="1" spans="1:5 16376:16378">
      <c r="A1641" s="61" t="s">
        <v>860</v>
      </c>
      <c r="B1641" s="61"/>
      <c r="C1641" s="61"/>
      <c r="D1641" s="64">
        <f>D1642+D1648+D1651</f>
        <v>5337.78</v>
      </c>
      <c r="E1641" s="63"/>
      <c r="XEV1641" s="49"/>
      <c r="XEW1641" s="49"/>
      <c r="XEX1641" s="49"/>
    </row>
    <row r="1642" ht="23" customHeight="1" spans="1:5 16376:16378">
      <c r="A1642" s="61" t="s">
        <v>158</v>
      </c>
      <c r="B1642" s="61"/>
      <c r="C1642" s="61"/>
      <c r="D1642" s="64">
        <v>592.39</v>
      </c>
      <c r="E1642" s="63"/>
      <c r="XEV1642" s="49"/>
      <c r="XEW1642" s="49"/>
      <c r="XEX1642" s="49"/>
    </row>
    <row r="1643" ht="23" customHeight="1" spans="1:5 16376:16378">
      <c r="A1643" s="63" t="s">
        <v>159</v>
      </c>
      <c r="B1643" s="63" t="s">
        <v>165</v>
      </c>
      <c r="C1643" s="63" t="s">
        <v>861</v>
      </c>
      <c r="D1643" s="77">
        <v>96.85</v>
      </c>
      <c r="E1643" s="67" t="s">
        <v>162</v>
      </c>
      <c r="XEV1643" s="49"/>
      <c r="XEW1643" s="49"/>
      <c r="XEX1643" s="49"/>
    </row>
    <row r="1644" ht="23" customHeight="1" spans="1:5 16376:16378">
      <c r="A1644" s="63" t="s">
        <v>159</v>
      </c>
      <c r="B1644" s="63" t="s">
        <v>166</v>
      </c>
      <c r="C1644" s="63" t="s">
        <v>861</v>
      </c>
      <c r="D1644" s="77">
        <v>26.4</v>
      </c>
      <c r="E1644" s="67" t="s">
        <v>162</v>
      </c>
      <c r="XEV1644" s="49"/>
      <c r="XEW1644" s="49"/>
      <c r="XEX1644" s="49"/>
    </row>
    <row r="1645" ht="23" customHeight="1" spans="1:5 16376:16378">
      <c r="A1645" s="63" t="s">
        <v>159</v>
      </c>
      <c r="B1645" s="63" t="s">
        <v>163</v>
      </c>
      <c r="C1645" s="63" t="s">
        <v>861</v>
      </c>
      <c r="D1645" s="77">
        <v>9.49</v>
      </c>
      <c r="E1645" s="67" t="s">
        <v>162</v>
      </c>
      <c r="XEV1645" s="49"/>
      <c r="XEW1645" s="49"/>
      <c r="XEX1645" s="49"/>
    </row>
    <row r="1646" ht="23" customHeight="1" spans="1:5 16376:16378">
      <c r="A1646" s="63" t="s">
        <v>159</v>
      </c>
      <c r="B1646" s="63" t="s">
        <v>160</v>
      </c>
      <c r="C1646" s="63" t="s">
        <v>861</v>
      </c>
      <c r="D1646" s="77">
        <v>410.43</v>
      </c>
      <c r="E1646" s="67" t="s">
        <v>162</v>
      </c>
      <c r="XEV1646" s="49"/>
      <c r="XEW1646" s="49"/>
      <c r="XEX1646" s="49"/>
    </row>
    <row r="1647" ht="23" customHeight="1" spans="1:5 16376:16378">
      <c r="A1647" s="63" t="s">
        <v>159</v>
      </c>
      <c r="B1647" s="63" t="s">
        <v>164</v>
      </c>
      <c r="C1647" s="63" t="s">
        <v>861</v>
      </c>
      <c r="D1647" s="77">
        <v>49.22</v>
      </c>
      <c r="E1647" s="67" t="s">
        <v>162</v>
      </c>
      <c r="XEV1647" s="49"/>
      <c r="XEW1647" s="49"/>
      <c r="XEX1647" s="49"/>
    </row>
    <row r="1648" ht="23" customHeight="1" spans="1:5 16376:16378">
      <c r="A1648" s="61" t="s">
        <v>167</v>
      </c>
      <c r="B1648" s="61"/>
      <c r="C1648" s="61"/>
      <c r="D1648" s="64">
        <v>99.65</v>
      </c>
      <c r="E1648" s="63"/>
      <c r="XEV1648" s="49"/>
      <c r="XEW1648" s="49"/>
      <c r="XEX1648" s="49"/>
    </row>
    <row r="1649" ht="23" customHeight="1" spans="1:5 16376:16378">
      <c r="A1649" s="63" t="s">
        <v>168</v>
      </c>
      <c r="B1649" s="63" t="s">
        <v>170</v>
      </c>
      <c r="C1649" s="63" t="s">
        <v>861</v>
      </c>
      <c r="D1649" s="77">
        <v>47.57</v>
      </c>
      <c r="E1649" s="67" t="s">
        <v>162</v>
      </c>
      <c r="XEV1649" s="49"/>
      <c r="XEW1649" s="49"/>
      <c r="XEX1649" s="49"/>
    </row>
    <row r="1650" ht="23" customHeight="1" spans="1:5 16376:16378">
      <c r="A1650" s="63" t="s">
        <v>168</v>
      </c>
      <c r="B1650" s="63" t="s">
        <v>169</v>
      </c>
      <c r="C1650" s="63" t="s">
        <v>861</v>
      </c>
      <c r="D1650" s="77">
        <v>52.08</v>
      </c>
      <c r="E1650" s="67" t="s">
        <v>162</v>
      </c>
      <c r="XEV1650" s="49"/>
      <c r="XEW1650" s="49"/>
      <c r="XEX1650" s="49"/>
    </row>
    <row r="1651" ht="23" customHeight="1" spans="1:5 16376:16378">
      <c r="A1651" s="78" t="s">
        <v>171</v>
      </c>
      <c r="B1651" s="78"/>
      <c r="C1651" s="79"/>
      <c r="D1651" s="80">
        <f>SUM(D1652:D1657)</f>
        <v>4645.74</v>
      </c>
      <c r="E1651" s="83"/>
      <c r="XEV1651" s="49"/>
      <c r="XEW1651" s="49"/>
      <c r="XEX1651" s="49"/>
    </row>
    <row r="1652" ht="23" customHeight="1" spans="1:5 16376:16378">
      <c r="A1652" s="78" t="s">
        <v>172</v>
      </c>
      <c r="B1652" s="75" t="s">
        <v>862</v>
      </c>
      <c r="C1652" s="63" t="s">
        <v>863</v>
      </c>
      <c r="D1652" s="73">
        <v>755.42</v>
      </c>
      <c r="E1652" s="76" t="s">
        <v>162</v>
      </c>
      <c r="XEV1652" s="49"/>
      <c r="XEW1652" s="49"/>
      <c r="XEX1652" s="49"/>
    </row>
    <row r="1653" ht="23" customHeight="1" spans="1:5 16376:16378">
      <c r="A1653" s="78" t="s">
        <v>172</v>
      </c>
      <c r="B1653" s="75" t="s">
        <v>864</v>
      </c>
      <c r="C1653" s="63" t="s">
        <v>863</v>
      </c>
      <c r="D1653" s="84">
        <v>80</v>
      </c>
      <c r="E1653" s="76" t="s">
        <v>180</v>
      </c>
      <c r="XEV1653" s="49"/>
      <c r="XEW1653" s="49"/>
      <c r="XEX1653" s="49"/>
    </row>
    <row r="1654" ht="23" customHeight="1" spans="1:5 16376:16378">
      <c r="A1654" s="78" t="s">
        <v>172</v>
      </c>
      <c r="B1654" s="75" t="s">
        <v>865</v>
      </c>
      <c r="C1654" s="63" t="s">
        <v>863</v>
      </c>
      <c r="D1654" s="84">
        <v>3064.32</v>
      </c>
      <c r="E1654" s="76" t="s">
        <v>265</v>
      </c>
      <c r="XEV1654" s="49"/>
      <c r="XEW1654" s="49"/>
      <c r="XEX1654" s="49"/>
    </row>
    <row r="1655" ht="23" customHeight="1" spans="1:5 16376:16378">
      <c r="A1655" s="78" t="s">
        <v>172</v>
      </c>
      <c r="B1655" s="75" t="s">
        <v>866</v>
      </c>
      <c r="C1655" s="63" t="s">
        <v>863</v>
      </c>
      <c r="D1655" s="84">
        <v>231</v>
      </c>
      <c r="E1655" s="76" t="s">
        <v>174</v>
      </c>
      <c r="XEV1655" s="49"/>
      <c r="XEW1655" s="49"/>
      <c r="XEX1655" s="49"/>
    </row>
    <row r="1656" ht="23" customHeight="1" spans="1:5 16376:16378">
      <c r="A1656" s="78" t="s">
        <v>172</v>
      </c>
      <c r="B1656" s="75" t="s">
        <v>867</v>
      </c>
      <c r="C1656" s="63" t="s">
        <v>863</v>
      </c>
      <c r="D1656" s="84">
        <v>15</v>
      </c>
      <c r="E1656" s="76" t="s">
        <v>180</v>
      </c>
      <c r="XEV1656" s="49"/>
      <c r="XEW1656" s="49"/>
      <c r="XEX1656" s="49"/>
    </row>
    <row r="1657" ht="23" customHeight="1" spans="1:5 16376:16378">
      <c r="A1657" s="78" t="s">
        <v>172</v>
      </c>
      <c r="B1657" s="75" t="s">
        <v>868</v>
      </c>
      <c r="C1657" s="63" t="s">
        <v>863</v>
      </c>
      <c r="D1657" s="84">
        <v>500</v>
      </c>
      <c r="E1657" s="76" t="s">
        <v>180</v>
      </c>
      <c r="XEV1657" s="49"/>
      <c r="XEW1657" s="49"/>
      <c r="XEX1657" s="49"/>
    </row>
    <row r="1658" ht="23" customHeight="1" spans="1:5 16376:16378">
      <c r="A1658" s="61" t="s">
        <v>869</v>
      </c>
      <c r="B1658" s="61"/>
      <c r="C1658" s="61"/>
      <c r="D1658" s="64">
        <f>D1659+D1665+D1668</f>
        <v>7443.64</v>
      </c>
      <c r="E1658" s="63"/>
      <c r="XEV1658" s="49"/>
      <c r="XEW1658" s="49"/>
      <c r="XEX1658" s="49"/>
    </row>
    <row r="1659" ht="23" customHeight="1" spans="1:5 16376:16378">
      <c r="A1659" s="61" t="s">
        <v>158</v>
      </c>
      <c r="B1659" s="61"/>
      <c r="C1659" s="61"/>
      <c r="D1659" s="64">
        <v>510.64</v>
      </c>
      <c r="E1659" s="63"/>
      <c r="XEV1659" s="49"/>
      <c r="XEW1659" s="49"/>
      <c r="XEX1659" s="49"/>
    </row>
    <row r="1660" ht="23" customHeight="1" spans="1:5 16376:16378">
      <c r="A1660" s="63" t="s">
        <v>159</v>
      </c>
      <c r="B1660" s="63" t="s">
        <v>164</v>
      </c>
      <c r="C1660" s="63" t="s">
        <v>870</v>
      </c>
      <c r="D1660" s="77">
        <v>40.38</v>
      </c>
      <c r="E1660" s="67" t="s">
        <v>162</v>
      </c>
      <c r="XEV1660" s="49"/>
      <c r="XEW1660" s="49"/>
      <c r="XEX1660" s="49"/>
    </row>
    <row r="1661" ht="23" customHeight="1" spans="1:5 16376:16378">
      <c r="A1661" s="63" t="s">
        <v>159</v>
      </c>
      <c r="B1661" s="63" t="s">
        <v>160</v>
      </c>
      <c r="C1661" s="63" t="s">
        <v>870</v>
      </c>
      <c r="D1661" s="77">
        <v>336.62</v>
      </c>
      <c r="E1661" s="67" t="s">
        <v>162</v>
      </c>
      <c r="XEV1661" s="49"/>
      <c r="XEW1661" s="49"/>
      <c r="XEX1661" s="49"/>
    </row>
    <row r="1662" ht="23" customHeight="1" spans="1:5 16376:16378">
      <c r="A1662" s="63" t="s">
        <v>159</v>
      </c>
      <c r="B1662" s="63" t="s">
        <v>165</v>
      </c>
      <c r="C1662" s="63" t="s">
        <v>870</v>
      </c>
      <c r="D1662" s="77">
        <v>81.53</v>
      </c>
      <c r="E1662" s="67" t="s">
        <v>162</v>
      </c>
      <c r="XEV1662" s="49"/>
      <c r="XEW1662" s="49"/>
      <c r="XEX1662" s="49"/>
    </row>
    <row r="1663" ht="23" customHeight="1" spans="1:5 16376:16378">
      <c r="A1663" s="63" t="s">
        <v>159</v>
      </c>
      <c r="B1663" s="63" t="s">
        <v>166</v>
      </c>
      <c r="C1663" s="63" t="s">
        <v>870</v>
      </c>
      <c r="D1663" s="77">
        <v>19.8</v>
      </c>
      <c r="E1663" s="67" t="s">
        <v>162</v>
      </c>
      <c r="XEV1663" s="49"/>
      <c r="XEW1663" s="49"/>
      <c r="XEX1663" s="49"/>
    </row>
    <row r="1664" ht="23" customHeight="1" spans="1:5 16376:16378">
      <c r="A1664" s="63" t="s">
        <v>159</v>
      </c>
      <c r="B1664" s="63" t="s">
        <v>163</v>
      </c>
      <c r="C1664" s="63" t="s">
        <v>870</v>
      </c>
      <c r="D1664" s="77">
        <v>32.31</v>
      </c>
      <c r="E1664" s="67" t="s">
        <v>162</v>
      </c>
      <c r="XEV1664" s="49"/>
      <c r="XEW1664" s="49"/>
      <c r="XEX1664" s="49"/>
    </row>
    <row r="1665" ht="23" customHeight="1" spans="1:5 16376:16378">
      <c r="A1665" s="61" t="s">
        <v>167</v>
      </c>
      <c r="B1665" s="61"/>
      <c r="C1665" s="61"/>
      <c r="D1665" s="64">
        <v>72.67</v>
      </c>
      <c r="E1665" s="63"/>
      <c r="XEV1665" s="49"/>
      <c r="XEW1665" s="49"/>
      <c r="XEX1665" s="49"/>
    </row>
    <row r="1666" ht="23" customHeight="1" spans="1:5 16376:16378">
      <c r="A1666" s="63" t="s">
        <v>168</v>
      </c>
      <c r="B1666" s="63" t="s">
        <v>169</v>
      </c>
      <c r="C1666" s="63" t="s">
        <v>870</v>
      </c>
      <c r="D1666" s="77">
        <v>34.56</v>
      </c>
      <c r="E1666" s="67" t="s">
        <v>162</v>
      </c>
      <c r="XEV1666" s="49"/>
      <c r="XEW1666" s="49"/>
      <c r="XEX1666" s="49"/>
    </row>
    <row r="1667" ht="23" customHeight="1" spans="1:5 16376:16378">
      <c r="A1667" s="63" t="s">
        <v>168</v>
      </c>
      <c r="B1667" s="63" t="s">
        <v>170</v>
      </c>
      <c r="C1667" s="63" t="s">
        <v>870</v>
      </c>
      <c r="D1667" s="77">
        <v>38.11</v>
      </c>
      <c r="E1667" s="67" t="s">
        <v>162</v>
      </c>
      <c r="XEV1667" s="49"/>
      <c r="XEW1667" s="49"/>
      <c r="XEX1667" s="49"/>
    </row>
    <row r="1668" ht="23" customHeight="1" spans="1:5 16376:16378">
      <c r="A1668" s="78" t="s">
        <v>171</v>
      </c>
      <c r="B1668" s="78"/>
      <c r="C1668" s="79"/>
      <c r="D1668" s="80">
        <f>SUM(D1669:D1727)</f>
        <v>6860.33</v>
      </c>
      <c r="E1668" s="83"/>
      <c r="XEV1668" s="49"/>
      <c r="XEW1668" s="49"/>
      <c r="XEX1668" s="49"/>
    </row>
    <row r="1669" ht="23" customHeight="1" spans="1:5 16376:16378">
      <c r="A1669" s="78" t="s">
        <v>172</v>
      </c>
      <c r="B1669" s="75" t="s">
        <v>871</v>
      </c>
      <c r="C1669" s="63" t="s">
        <v>872</v>
      </c>
      <c r="D1669" s="73">
        <v>20</v>
      </c>
      <c r="E1669" s="76" t="s">
        <v>174</v>
      </c>
      <c r="XEV1669" s="49"/>
      <c r="XEW1669" s="49"/>
      <c r="XEX1669" s="49"/>
    </row>
    <row r="1670" ht="23" customHeight="1" spans="1:5 16376:16378">
      <c r="A1670" s="78" t="s">
        <v>172</v>
      </c>
      <c r="B1670" s="75" t="s">
        <v>873</v>
      </c>
      <c r="C1670" s="63" t="s">
        <v>872</v>
      </c>
      <c r="D1670" s="84">
        <v>10</v>
      </c>
      <c r="E1670" s="76" t="s">
        <v>174</v>
      </c>
      <c r="XEV1670" s="49"/>
      <c r="XEW1670" s="49"/>
      <c r="XEX1670" s="49"/>
    </row>
    <row r="1671" ht="23" customHeight="1" spans="1:5 16376:16378">
      <c r="A1671" s="78" t="s">
        <v>172</v>
      </c>
      <c r="B1671" s="75" t="s">
        <v>874</v>
      </c>
      <c r="C1671" s="63" t="s">
        <v>872</v>
      </c>
      <c r="D1671" s="84">
        <v>40</v>
      </c>
      <c r="E1671" s="76" t="s">
        <v>174</v>
      </c>
      <c r="XEV1671" s="49"/>
      <c r="XEW1671" s="49"/>
      <c r="XEX1671" s="49"/>
    </row>
    <row r="1672" ht="23" customHeight="1" spans="1:5 16376:16378">
      <c r="A1672" s="78" t="s">
        <v>172</v>
      </c>
      <c r="B1672" s="75" t="s">
        <v>875</v>
      </c>
      <c r="C1672" s="63" t="s">
        <v>872</v>
      </c>
      <c r="D1672" s="84">
        <v>10</v>
      </c>
      <c r="E1672" s="76" t="s">
        <v>174</v>
      </c>
      <c r="XEV1672" s="49"/>
      <c r="XEW1672" s="49"/>
      <c r="XEX1672" s="49"/>
    </row>
    <row r="1673" ht="23" customHeight="1" spans="1:5 16376:16378">
      <c r="A1673" s="78" t="s">
        <v>172</v>
      </c>
      <c r="B1673" s="75" t="s">
        <v>876</v>
      </c>
      <c r="C1673" s="63" t="s">
        <v>872</v>
      </c>
      <c r="D1673" s="84">
        <v>30</v>
      </c>
      <c r="E1673" s="76" t="s">
        <v>174</v>
      </c>
      <c r="XEV1673" s="49"/>
      <c r="XEW1673" s="49"/>
      <c r="XEX1673" s="49"/>
    </row>
    <row r="1674" ht="23" customHeight="1" spans="1:5 16376:16378">
      <c r="A1674" s="78" t="s">
        <v>172</v>
      </c>
      <c r="B1674" s="75" t="s">
        <v>877</v>
      </c>
      <c r="C1674" s="63" t="s">
        <v>872</v>
      </c>
      <c r="D1674" s="84">
        <v>90</v>
      </c>
      <c r="E1674" s="76" t="s">
        <v>180</v>
      </c>
      <c r="XEV1674" s="49"/>
      <c r="XEW1674" s="49"/>
      <c r="XEX1674" s="49"/>
    </row>
    <row r="1675" ht="23" customHeight="1" spans="1:5 16376:16378">
      <c r="A1675" s="78" t="s">
        <v>172</v>
      </c>
      <c r="B1675" s="75" t="s">
        <v>878</v>
      </c>
      <c r="C1675" s="63" t="s">
        <v>872</v>
      </c>
      <c r="D1675" s="84">
        <v>20</v>
      </c>
      <c r="E1675" s="76" t="s">
        <v>174</v>
      </c>
      <c r="XEV1675" s="49"/>
      <c r="XEW1675" s="49"/>
      <c r="XEX1675" s="49"/>
    </row>
    <row r="1676" ht="23" customHeight="1" spans="1:5 16376:16378">
      <c r="A1676" s="78" t="s">
        <v>172</v>
      </c>
      <c r="B1676" s="75" t="s">
        <v>879</v>
      </c>
      <c r="C1676" s="63" t="s">
        <v>872</v>
      </c>
      <c r="D1676" s="84">
        <v>10</v>
      </c>
      <c r="E1676" s="76" t="s">
        <v>174</v>
      </c>
      <c r="XEV1676" s="49"/>
      <c r="XEW1676" s="49"/>
      <c r="XEX1676" s="49"/>
    </row>
    <row r="1677" ht="23" customHeight="1" spans="1:5 16376:16378">
      <c r="A1677" s="78" t="s">
        <v>172</v>
      </c>
      <c r="B1677" s="75" t="s">
        <v>880</v>
      </c>
      <c r="C1677" s="63" t="s">
        <v>872</v>
      </c>
      <c r="D1677" s="84">
        <v>12</v>
      </c>
      <c r="E1677" s="76" t="s">
        <v>174</v>
      </c>
      <c r="XEV1677" s="49"/>
      <c r="XEW1677" s="49"/>
      <c r="XEX1677" s="49"/>
    </row>
    <row r="1678" ht="23" customHeight="1" spans="1:5 16376:16378">
      <c r="A1678" s="78" t="s">
        <v>172</v>
      </c>
      <c r="B1678" s="75" t="s">
        <v>881</v>
      </c>
      <c r="C1678" s="63" t="s">
        <v>872</v>
      </c>
      <c r="D1678" s="84">
        <v>5</v>
      </c>
      <c r="E1678" s="76" t="s">
        <v>174</v>
      </c>
      <c r="XEV1678" s="49"/>
      <c r="XEW1678" s="49"/>
      <c r="XEX1678" s="49"/>
    </row>
    <row r="1679" ht="23" customHeight="1" spans="1:5 16376:16378">
      <c r="A1679" s="78" t="s">
        <v>172</v>
      </c>
      <c r="B1679" s="75" t="s">
        <v>882</v>
      </c>
      <c r="C1679" s="63" t="s">
        <v>872</v>
      </c>
      <c r="D1679" s="84">
        <v>50</v>
      </c>
      <c r="E1679" s="76" t="s">
        <v>174</v>
      </c>
      <c r="XEV1679" s="49"/>
      <c r="XEW1679" s="49"/>
      <c r="XEX1679" s="49"/>
    </row>
    <row r="1680" ht="23" customHeight="1" spans="1:5 16376:16378">
      <c r="A1680" s="78" t="s">
        <v>172</v>
      </c>
      <c r="B1680" s="75" t="s">
        <v>883</v>
      </c>
      <c r="C1680" s="63" t="s">
        <v>872</v>
      </c>
      <c r="D1680" s="84">
        <v>7</v>
      </c>
      <c r="E1680" s="76" t="s">
        <v>174</v>
      </c>
      <c r="XEV1680" s="49"/>
      <c r="XEW1680" s="49"/>
      <c r="XEX1680" s="49"/>
    </row>
    <row r="1681" ht="23" customHeight="1" spans="1:5 16376:16378">
      <c r="A1681" s="78" t="s">
        <v>172</v>
      </c>
      <c r="B1681" s="75" t="s">
        <v>884</v>
      </c>
      <c r="C1681" s="63" t="s">
        <v>872</v>
      </c>
      <c r="D1681" s="84">
        <v>30</v>
      </c>
      <c r="E1681" s="76" t="s">
        <v>174</v>
      </c>
      <c r="XEV1681" s="49"/>
      <c r="XEW1681" s="49"/>
      <c r="XEX1681" s="49"/>
    </row>
    <row r="1682" ht="23" customHeight="1" spans="1:5 16376:16378">
      <c r="A1682" s="78" t="s">
        <v>172</v>
      </c>
      <c r="B1682" s="75" t="s">
        <v>885</v>
      </c>
      <c r="C1682" s="63" t="s">
        <v>872</v>
      </c>
      <c r="D1682" s="84">
        <v>15</v>
      </c>
      <c r="E1682" s="76" t="s">
        <v>174</v>
      </c>
      <c r="XEV1682" s="49"/>
      <c r="XEW1682" s="49"/>
      <c r="XEX1682" s="49"/>
    </row>
    <row r="1683" ht="23" customHeight="1" spans="1:5 16376:16378">
      <c r="A1683" s="78" t="s">
        <v>172</v>
      </c>
      <c r="B1683" s="75" t="s">
        <v>886</v>
      </c>
      <c r="C1683" s="63" t="s">
        <v>872</v>
      </c>
      <c r="D1683" s="84">
        <v>200</v>
      </c>
      <c r="E1683" s="76" t="s">
        <v>162</v>
      </c>
      <c r="XEV1683" s="49"/>
      <c r="XEW1683" s="49"/>
      <c r="XEX1683" s="49"/>
    </row>
    <row r="1684" ht="23" customHeight="1" spans="1:5 16376:16378">
      <c r="A1684" s="78" t="s">
        <v>172</v>
      </c>
      <c r="B1684" s="75" t="s">
        <v>887</v>
      </c>
      <c r="C1684" s="63" t="s">
        <v>872</v>
      </c>
      <c r="D1684" s="84">
        <v>5</v>
      </c>
      <c r="E1684" s="76" t="s">
        <v>174</v>
      </c>
      <c r="XEV1684" s="49"/>
      <c r="XEW1684" s="49"/>
      <c r="XEX1684" s="49"/>
    </row>
    <row r="1685" ht="23" customHeight="1" spans="1:5 16376:16378">
      <c r="A1685" s="78" t="s">
        <v>172</v>
      </c>
      <c r="B1685" s="75" t="s">
        <v>888</v>
      </c>
      <c r="C1685" s="63" t="s">
        <v>872</v>
      </c>
      <c r="D1685" s="84">
        <v>774.9</v>
      </c>
      <c r="E1685" s="76" t="s">
        <v>162</v>
      </c>
      <c r="XEV1685" s="49"/>
      <c r="XEW1685" s="49"/>
      <c r="XEX1685" s="49"/>
    </row>
    <row r="1686" ht="23" customHeight="1" spans="1:5 16376:16378">
      <c r="A1686" s="78" t="s">
        <v>172</v>
      </c>
      <c r="B1686" s="75" t="s">
        <v>889</v>
      </c>
      <c r="C1686" s="63" t="s">
        <v>872</v>
      </c>
      <c r="D1686" s="84">
        <v>20</v>
      </c>
      <c r="E1686" s="76" t="s">
        <v>174</v>
      </c>
      <c r="XEV1686" s="49"/>
      <c r="XEW1686" s="49"/>
      <c r="XEX1686" s="49"/>
    </row>
    <row r="1687" ht="23" customHeight="1" spans="1:5 16376:16378">
      <c r="A1687" s="78" t="s">
        <v>172</v>
      </c>
      <c r="B1687" s="75" t="s">
        <v>890</v>
      </c>
      <c r="C1687" s="63" t="s">
        <v>872</v>
      </c>
      <c r="D1687" s="84">
        <v>30</v>
      </c>
      <c r="E1687" s="76" t="s">
        <v>174</v>
      </c>
      <c r="XEV1687" s="49"/>
      <c r="XEW1687" s="49"/>
      <c r="XEX1687" s="49"/>
    </row>
    <row r="1688" ht="23" customHeight="1" spans="1:5 16376:16378">
      <c r="A1688" s="78" t="s">
        <v>172</v>
      </c>
      <c r="B1688" s="75" t="s">
        <v>891</v>
      </c>
      <c r="C1688" s="63" t="s">
        <v>872</v>
      </c>
      <c r="D1688" s="84">
        <v>25</v>
      </c>
      <c r="E1688" s="76" t="s">
        <v>174</v>
      </c>
      <c r="XEV1688" s="49"/>
      <c r="XEW1688" s="49"/>
      <c r="XEX1688" s="49"/>
    </row>
    <row r="1689" ht="23" customHeight="1" spans="1:5 16376:16378">
      <c r="A1689" s="78" t="s">
        <v>172</v>
      </c>
      <c r="B1689" s="75" t="s">
        <v>892</v>
      </c>
      <c r="C1689" s="63" t="s">
        <v>872</v>
      </c>
      <c r="D1689" s="84">
        <v>5</v>
      </c>
      <c r="E1689" s="76" t="s">
        <v>174</v>
      </c>
      <c r="XEV1689" s="49"/>
      <c r="XEW1689" s="49"/>
      <c r="XEX1689" s="49"/>
    </row>
    <row r="1690" ht="23" customHeight="1" spans="1:5 16376:16378">
      <c r="A1690" s="78" t="s">
        <v>172</v>
      </c>
      <c r="B1690" s="75" t="s">
        <v>893</v>
      </c>
      <c r="C1690" s="63" t="s">
        <v>872</v>
      </c>
      <c r="D1690" s="84">
        <v>200</v>
      </c>
      <c r="E1690" s="76" t="s">
        <v>174</v>
      </c>
      <c r="XEV1690" s="49"/>
      <c r="XEW1690" s="49"/>
      <c r="XEX1690" s="49"/>
    </row>
    <row r="1691" ht="23" customHeight="1" spans="1:5 16376:16378">
      <c r="A1691" s="78" t="s">
        <v>172</v>
      </c>
      <c r="B1691" s="75" t="s">
        <v>894</v>
      </c>
      <c r="C1691" s="63" t="s">
        <v>872</v>
      </c>
      <c r="D1691" s="84">
        <v>10</v>
      </c>
      <c r="E1691" s="76" t="s">
        <v>174</v>
      </c>
      <c r="XEV1691" s="49"/>
      <c r="XEW1691" s="49"/>
      <c r="XEX1691" s="49"/>
    </row>
    <row r="1692" ht="23" customHeight="1" spans="1:5 16376:16378">
      <c r="A1692" s="78" t="s">
        <v>172</v>
      </c>
      <c r="B1692" s="75" t="s">
        <v>895</v>
      </c>
      <c r="C1692" s="63" t="s">
        <v>872</v>
      </c>
      <c r="D1692" s="84">
        <v>195</v>
      </c>
      <c r="E1692" s="76" t="s">
        <v>265</v>
      </c>
      <c r="XEV1692" s="49"/>
      <c r="XEW1692" s="49"/>
      <c r="XEX1692" s="49"/>
    </row>
    <row r="1693" ht="23" customHeight="1" spans="1:5 16376:16378">
      <c r="A1693" s="78" t="s">
        <v>172</v>
      </c>
      <c r="B1693" s="75" t="s">
        <v>896</v>
      </c>
      <c r="C1693" s="63" t="s">
        <v>872</v>
      </c>
      <c r="D1693" s="84">
        <v>127.58</v>
      </c>
      <c r="E1693" s="76" t="s">
        <v>265</v>
      </c>
      <c r="XEV1693" s="49"/>
      <c r="XEW1693" s="49"/>
      <c r="XEX1693" s="49"/>
    </row>
    <row r="1694" ht="23" customHeight="1" spans="1:5 16376:16378">
      <c r="A1694" s="78" t="s">
        <v>172</v>
      </c>
      <c r="B1694" s="75" t="s">
        <v>897</v>
      </c>
      <c r="C1694" s="63" t="s">
        <v>872</v>
      </c>
      <c r="D1694" s="84">
        <v>15.6</v>
      </c>
      <c r="E1694" s="76" t="s">
        <v>265</v>
      </c>
      <c r="XEV1694" s="49"/>
      <c r="XEW1694" s="49"/>
      <c r="XEX1694" s="49"/>
    </row>
    <row r="1695" ht="23" customHeight="1" spans="1:5 16376:16378">
      <c r="A1695" s="78" t="s">
        <v>172</v>
      </c>
      <c r="B1695" s="75" t="s">
        <v>898</v>
      </c>
      <c r="C1695" s="63" t="s">
        <v>872</v>
      </c>
      <c r="D1695" s="84">
        <v>28.2</v>
      </c>
      <c r="E1695" s="76" t="s">
        <v>265</v>
      </c>
      <c r="XEV1695" s="49"/>
      <c r="XEW1695" s="49"/>
      <c r="XEX1695" s="49"/>
    </row>
    <row r="1696" ht="23" customHeight="1" spans="1:5 16376:16378">
      <c r="A1696" s="78" t="s">
        <v>172</v>
      </c>
      <c r="B1696" s="75" t="s">
        <v>899</v>
      </c>
      <c r="C1696" s="63" t="s">
        <v>872</v>
      </c>
      <c r="D1696" s="84">
        <v>99.4</v>
      </c>
      <c r="E1696" s="76" t="s">
        <v>265</v>
      </c>
      <c r="XEV1696" s="49"/>
      <c r="XEW1696" s="49"/>
      <c r="XEX1696" s="49"/>
    </row>
    <row r="1697" ht="23" customHeight="1" spans="1:5 16376:16378">
      <c r="A1697" s="78" t="s">
        <v>172</v>
      </c>
      <c r="B1697" s="75" t="s">
        <v>900</v>
      </c>
      <c r="C1697" s="63" t="s">
        <v>872</v>
      </c>
      <c r="D1697" s="84">
        <v>62.4</v>
      </c>
      <c r="E1697" s="76" t="s">
        <v>162</v>
      </c>
      <c r="XEV1697" s="49"/>
      <c r="XEW1697" s="49"/>
      <c r="XEX1697" s="49"/>
    </row>
    <row r="1698" ht="23" customHeight="1" spans="1:5 16376:16378">
      <c r="A1698" s="78" t="s">
        <v>172</v>
      </c>
      <c r="B1698" s="75" t="s">
        <v>901</v>
      </c>
      <c r="C1698" s="63" t="s">
        <v>872</v>
      </c>
      <c r="D1698" s="84">
        <v>484.8</v>
      </c>
      <c r="E1698" s="76" t="s">
        <v>265</v>
      </c>
      <c r="XEV1698" s="49"/>
      <c r="XEW1698" s="49"/>
      <c r="XEX1698" s="49"/>
    </row>
    <row r="1699" ht="23" customHeight="1" spans="1:5 16376:16378">
      <c r="A1699" s="78" t="s">
        <v>172</v>
      </c>
      <c r="B1699" s="75" t="s">
        <v>902</v>
      </c>
      <c r="C1699" s="63" t="s">
        <v>872</v>
      </c>
      <c r="D1699" s="84">
        <v>207.36</v>
      </c>
      <c r="E1699" s="76" t="s">
        <v>265</v>
      </c>
      <c r="XEV1699" s="49"/>
      <c r="XEW1699" s="49"/>
      <c r="XEX1699" s="49"/>
    </row>
    <row r="1700" ht="23" customHeight="1" spans="1:5 16376:16378">
      <c r="A1700" s="78" t="s">
        <v>172</v>
      </c>
      <c r="B1700" s="75" t="s">
        <v>903</v>
      </c>
      <c r="C1700" s="63" t="s">
        <v>872</v>
      </c>
      <c r="D1700" s="84">
        <v>165.6</v>
      </c>
      <c r="E1700" s="76" t="s">
        <v>265</v>
      </c>
      <c r="XEV1700" s="49"/>
      <c r="XEW1700" s="49"/>
      <c r="XEX1700" s="49"/>
    </row>
    <row r="1701" ht="23" customHeight="1" spans="1:5 16376:16378">
      <c r="A1701" s="78" t="s">
        <v>172</v>
      </c>
      <c r="B1701" s="75" t="s">
        <v>904</v>
      </c>
      <c r="C1701" s="63" t="s">
        <v>872</v>
      </c>
      <c r="D1701" s="84">
        <v>303.55</v>
      </c>
      <c r="E1701" s="76" t="s">
        <v>265</v>
      </c>
      <c r="XEV1701" s="49"/>
      <c r="XEW1701" s="49"/>
      <c r="XEX1701" s="49"/>
    </row>
    <row r="1702" ht="23" customHeight="1" spans="1:5 16376:16378">
      <c r="A1702" s="78" t="s">
        <v>172</v>
      </c>
      <c r="B1702" s="75" t="s">
        <v>905</v>
      </c>
      <c r="C1702" s="63" t="s">
        <v>872</v>
      </c>
      <c r="D1702" s="84">
        <v>150</v>
      </c>
      <c r="E1702" s="76" t="s">
        <v>174</v>
      </c>
      <c r="XEV1702" s="49"/>
      <c r="XEW1702" s="49"/>
      <c r="XEX1702" s="49"/>
    </row>
    <row r="1703" ht="23" customHeight="1" spans="1:5 16376:16378">
      <c r="A1703" s="78" t="s">
        <v>172</v>
      </c>
      <c r="B1703" s="75" t="s">
        <v>906</v>
      </c>
      <c r="C1703" s="63" t="s">
        <v>872</v>
      </c>
      <c r="D1703" s="84">
        <v>50</v>
      </c>
      <c r="E1703" s="76" t="s">
        <v>174</v>
      </c>
      <c r="XEV1703" s="49"/>
      <c r="XEW1703" s="49"/>
      <c r="XEX1703" s="49"/>
    </row>
    <row r="1704" ht="23" customHeight="1" spans="1:5 16376:16378">
      <c r="A1704" s="78" t="s">
        <v>172</v>
      </c>
      <c r="B1704" s="75" t="s">
        <v>907</v>
      </c>
      <c r="C1704" s="63" t="s">
        <v>872</v>
      </c>
      <c r="D1704" s="84">
        <v>60</v>
      </c>
      <c r="E1704" s="76" t="s">
        <v>174</v>
      </c>
      <c r="XEV1704" s="49"/>
      <c r="XEW1704" s="49"/>
      <c r="XEX1704" s="49"/>
    </row>
    <row r="1705" ht="23" customHeight="1" spans="1:5 16376:16378">
      <c r="A1705" s="78" t="s">
        <v>172</v>
      </c>
      <c r="B1705" s="75" t="s">
        <v>908</v>
      </c>
      <c r="C1705" s="63" t="s">
        <v>872</v>
      </c>
      <c r="D1705" s="84">
        <v>100</v>
      </c>
      <c r="E1705" s="76" t="s">
        <v>174</v>
      </c>
      <c r="XEV1705" s="49"/>
      <c r="XEW1705" s="49"/>
      <c r="XEX1705" s="49"/>
    </row>
    <row r="1706" ht="23" customHeight="1" spans="1:5 16376:16378">
      <c r="A1706" s="78" t="s">
        <v>172</v>
      </c>
      <c r="B1706" s="75" t="s">
        <v>909</v>
      </c>
      <c r="C1706" s="63" t="s">
        <v>872</v>
      </c>
      <c r="D1706" s="84">
        <v>540</v>
      </c>
      <c r="E1706" s="76" t="s">
        <v>162</v>
      </c>
      <c r="XEV1706" s="49"/>
      <c r="XEW1706" s="49"/>
      <c r="XEX1706" s="49"/>
    </row>
    <row r="1707" ht="23" customHeight="1" spans="1:5 16376:16378">
      <c r="A1707" s="78" t="s">
        <v>172</v>
      </c>
      <c r="B1707" s="75" t="s">
        <v>910</v>
      </c>
      <c r="C1707" s="63" t="s">
        <v>872</v>
      </c>
      <c r="D1707" s="84">
        <v>252</v>
      </c>
      <c r="E1707" s="76" t="s">
        <v>162</v>
      </c>
      <c r="XEV1707" s="49"/>
      <c r="XEW1707" s="49"/>
      <c r="XEX1707" s="49"/>
    </row>
    <row r="1708" ht="23" customHeight="1" spans="1:5 16376:16378">
      <c r="A1708" s="78" t="s">
        <v>172</v>
      </c>
      <c r="B1708" s="75" t="s">
        <v>911</v>
      </c>
      <c r="C1708" s="63" t="s">
        <v>872</v>
      </c>
      <c r="D1708" s="84">
        <v>120</v>
      </c>
      <c r="E1708" s="76" t="s">
        <v>174</v>
      </c>
      <c r="XEV1708" s="49"/>
      <c r="XEW1708" s="49"/>
      <c r="XEX1708" s="49"/>
    </row>
    <row r="1709" ht="23" customHeight="1" spans="1:5 16376:16378">
      <c r="A1709" s="78" t="s">
        <v>172</v>
      </c>
      <c r="B1709" s="75" t="s">
        <v>912</v>
      </c>
      <c r="C1709" s="63" t="s">
        <v>872</v>
      </c>
      <c r="D1709" s="84">
        <v>60</v>
      </c>
      <c r="E1709" s="76" t="s">
        <v>174</v>
      </c>
      <c r="XEV1709" s="49"/>
      <c r="XEW1709" s="49"/>
      <c r="XEX1709" s="49"/>
    </row>
    <row r="1710" ht="23" customHeight="1" spans="1:5 16376:16378">
      <c r="A1710" s="78" t="s">
        <v>172</v>
      </c>
      <c r="B1710" s="75" t="s">
        <v>913</v>
      </c>
      <c r="C1710" s="63" t="s">
        <v>872</v>
      </c>
      <c r="D1710" s="84">
        <v>82.24</v>
      </c>
      <c r="E1710" s="76" t="s">
        <v>265</v>
      </c>
      <c r="XEV1710" s="49"/>
      <c r="XEW1710" s="49"/>
      <c r="XEX1710" s="49"/>
    </row>
    <row r="1711" ht="23" customHeight="1" spans="1:5 16376:16378">
      <c r="A1711" s="78" t="s">
        <v>172</v>
      </c>
      <c r="B1711" s="75" t="s">
        <v>914</v>
      </c>
      <c r="C1711" s="63" t="s">
        <v>872</v>
      </c>
      <c r="D1711" s="84">
        <v>10</v>
      </c>
      <c r="E1711" s="76" t="s">
        <v>174</v>
      </c>
      <c r="XEV1711" s="49"/>
      <c r="XEW1711" s="49"/>
      <c r="XEX1711" s="49"/>
    </row>
    <row r="1712" ht="23" customHeight="1" spans="1:5 16376:16378">
      <c r="A1712" s="78" t="s">
        <v>172</v>
      </c>
      <c r="B1712" s="75" t="s">
        <v>915</v>
      </c>
      <c r="C1712" s="63" t="s">
        <v>872</v>
      </c>
      <c r="D1712" s="84">
        <v>100</v>
      </c>
      <c r="E1712" s="76" t="s">
        <v>162</v>
      </c>
      <c r="XEV1712" s="49"/>
      <c r="XEW1712" s="49"/>
      <c r="XEX1712" s="49"/>
    </row>
    <row r="1713" ht="23" customHeight="1" spans="1:5 16376:16378">
      <c r="A1713" s="78" t="s">
        <v>172</v>
      </c>
      <c r="B1713" s="75" t="s">
        <v>916</v>
      </c>
      <c r="C1713" s="63" t="s">
        <v>872</v>
      </c>
      <c r="D1713" s="84">
        <v>160</v>
      </c>
      <c r="E1713" s="76" t="s">
        <v>265</v>
      </c>
      <c r="XEV1713" s="49"/>
      <c r="XEW1713" s="49"/>
      <c r="XEX1713" s="49"/>
    </row>
    <row r="1714" ht="23" customHeight="1" spans="1:5 16376:16378">
      <c r="A1714" s="78" t="s">
        <v>172</v>
      </c>
      <c r="B1714" s="75" t="s">
        <v>917</v>
      </c>
      <c r="C1714" s="63" t="s">
        <v>872</v>
      </c>
      <c r="D1714" s="84">
        <v>150</v>
      </c>
      <c r="E1714" s="76" t="s">
        <v>180</v>
      </c>
      <c r="XEV1714" s="49"/>
      <c r="XEW1714" s="49"/>
      <c r="XEX1714" s="49"/>
    </row>
    <row r="1715" ht="23" customHeight="1" spans="1:5 16376:16378">
      <c r="A1715" s="78" t="s">
        <v>172</v>
      </c>
      <c r="B1715" s="75" t="s">
        <v>918</v>
      </c>
      <c r="C1715" s="63" t="s">
        <v>872</v>
      </c>
      <c r="D1715" s="84">
        <v>15</v>
      </c>
      <c r="E1715" s="76" t="s">
        <v>162</v>
      </c>
      <c r="XEV1715" s="49"/>
      <c r="XEW1715" s="49"/>
      <c r="XEX1715" s="49"/>
    </row>
    <row r="1716" ht="23" customHeight="1" spans="1:5 16376:16378">
      <c r="A1716" s="78" t="s">
        <v>172</v>
      </c>
      <c r="B1716" s="75" t="s">
        <v>919</v>
      </c>
      <c r="C1716" s="63" t="s">
        <v>872</v>
      </c>
      <c r="D1716" s="84">
        <v>567</v>
      </c>
      <c r="E1716" s="76" t="s">
        <v>162</v>
      </c>
      <c r="XEV1716" s="49"/>
      <c r="XEW1716" s="49"/>
      <c r="XEX1716" s="49"/>
    </row>
    <row r="1717" ht="23" customHeight="1" spans="1:5 16376:16378">
      <c r="A1717" s="78" t="s">
        <v>172</v>
      </c>
      <c r="B1717" s="75" t="s">
        <v>920</v>
      </c>
      <c r="C1717" s="63" t="s">
        <v>872</v>
      </c>
      <c r="D1717" s="84">
        <v>135</v>
      </c>
      <c r="E1717" s="76" t="s">
        <v>174</v>
      </c>
      <c r="XEV1717" s="49"/>
      <c r="XEW1717" s="49"/>
      <c r="XEX1717" s="49"/>
    </row>
    <row r="1718" ht="23" customHeight="1" spans="1:5 16376:16378">
      <c r="A1718" s="78" t="s">
        <v>172</v>
      </c>
      <c r="B1718" s="75" t="s">
        <v>921</v>
      </c>
      <c r="C1718" s="63" t="s">
        <v>872</v>
      </c>
      <c r="D1718" s="84">
        <v>10</v>
      </c>
      <c r="E1718" s="76" t="s">
        <v>174</v>
      </c>
      <c r="XEV1718" s="49"/>
      <c r="XEW1718" s="49"/>
      <c r="XEX1718" s="49"/>
    </row>
    <row r="1719" ht="23" customHeight="1" spans="1:5 16376:16378">
      <c r="A1719" s="78" t="s">
        <v>172</v>
      </c>
      <c r="B1719" s="75" t="s">
        <v>922</v>
      </c>
      <c r="C1719" s="63" t="s">
        <v>872</v>
      </c>
      <c r="D1719" s="84">
        <v>5</v>
      </c>
      <c r="E1719" s="76" t="s">
        <v>174</v>
      </c>
      <c r="XEV1719" s="49"/>
      <c r="XEW1719" s="49"/>
      <c r="XEX1719" s="49"/>
    </row>
    <row r="1720" ht="23" customHeight="1" spans="1:5 16376:16378">
      <c r="A1720" s="78" t="s">
        <v>172</v>
      </c>
      <c r="B1720" s="75" t="s">
        <v>923</v>
      </c>
      <c r="C1720" s="63" t="s">
        <v>872</v>
      </c>
      <c r="D1720" s="84">
        <v>10</v>
      </c>
      <c r="E1720" s="76" t="s">
        <v>174</v>
      </c>
      <c r="XEV1720" s="49"/>
      <c r="XEW1720" s="49"/>
      <c r="XEX1720" s="49"/>
    </row>
    <row r="1721" ht="23" customHeight="1" spans="1:5 16376:16378">
      <c r="A1721" s="78" t="s">
        <v>172</v>
      </c>
      <c r="B1721" s="75" t="s">
        <v>924</v>
      </c>
      <c r="C1721" s="63" t="s">
        <v>872</v>
      </c>
      <c r="D1721" s="84">
        <v>80</v>
      </c>
      <c r="E1721" s="76" t="s">
        <v>174</v>
      </c>
      <c r="XEV1721" s="49"/>
      <c r="XEW1721" s="49"/>
      <c r="XEX1721" s="49"/>
    </row>
    <row r="1722" ht="23" customHeight="1" spans="1:5 16376:16378">
      <c r="A1722" s="78" t="s">
        <v>172</v>
      </c>
      <c r="B1722" s="75" t="s">
        <v>925</v>
      </c>
      <c r="C1722" s="63" t="s">
        <v>872</v>
      </c>
      <c r="D1722" s="84">
        <v>74.08</v>
      </c>
      <c r="E1722" s="76" t="s">
        <v>174</v>
      </c>
      <c r="XEV1722" s="49"/>
      <c r="XEW1722" s="49"/>
      <c r="XEX1722" s="49"/>
    </row>
    <row r="1723" ht="23" customHeight="1" spans="1:5 16376:16378">
      <c r="A1723" s="78" t="s">
        <v>172</v>
      </c>
      <c r="B1723" s="75" t="s">
        <v>926</v>
      </c>
      <c r="C1723" s="63" t="s">
        <v>872</v>
      </c>
      <c r="D1723" s="84">
        <v>10</v>
      </c>
      <c r="E1723" s="76" t="s">
        <v>180</v>
      </c>
      <c r="XEV1723" s="49"/>
      <c r="XEW1723" s="49"/>
      <c r="XEX1723" s="49"/>
    </row>
    <row r="1724" ht="23" customHeight="1" spans="1:5 16376:16378">
      <c r="A1724" s="78" t="s">
        <v>172</v>
      </c>
      <c r="B1724" s="75" t="s">
        <v>927</v>
      </c>
      <c r="C1724" s="63" t="s">
        <v>872</v>
      </c>
      <c r="D1724" s="84">
        <v>594.23</v>
      </c>
      <c r="E1724" s="76" t="s">
        <v>174</v>
      </c>
      <c r="XEV1724" s="49"/>
      <c r="XEW1724" s="49"/>
      <c r="XEX1724" s="49"/>
    </row>
    <row r="1725" ht="23" customHeight="1" spans="1:5 16376:16378">
      <c r="A1725" s="78" t="s">
        <v>172</v>
      </c>
      <c r="B1725" s="75" t="s">
        <v>928</v>
      </c>
      <c r="C1725" s="63" t="s">
        <v>872</v>
      </c>
      <c r="D1725" s="84">
        <v>40</v>
      </c>
      <c r="E1725" s="76" t="s">
        <v>180</v>
      </c>
      <c r="XEV1725" s="49"/>
      <c r="XEW1725" s="49"/>
      <c r="XEX1725" s="49"/>
    </row>
    <row r="1726" ht="23" customHeight="1" spans="1:5 16376:16378">
      <c r="A1726" s="78" t="s">
        <v>172</v>
      </c>
      <c r="B1726" s="75" t="s">
        <v>929</v>
      </c>
      <c r="C1726" s="63" t="s">
        <v>872</v>
      </c>
      <c r="D1726" s="84">
        <v>10</v>
      </c>
      <c r="E1726" s="76" t="s">
        <v>180</v>
      </c>
      <c r="XEV1726" s="49"/>
      <c r="XEW1726" s="49"/>
      <c r="XEX1726" s="49"/>
    </row>
    <row r="1727" ht="23" customHeight="1" spans="1:5 16376:16378">
      <c r="A1727" s="78" t="s">
        <v>172</v>
      </c>
      <c r="B1727" s="75" t="s">
        <v>930</v>
      </c>
      <c r="C1727" s="63" t="s">
        <v>872</v>
      </c>
      <c r="D1727" s="84">
        <v>167.39</v>
      </c>
      <c r="E1727" s="76" t="s">
        <v>265</v>
      </c>
      <c r="XEV1727" s="49"/>
      <c r="XEW1727" s="49"/>
      <c r="XEX1727" s="49"/>
    </row>
    <row r="1728" ht="23" customHeight="1" spans="1:5 16376:16378">
      <c r="A1728" s="61" t="s">
        <v>931</v>
      </c>
      <c r="B1728" s="61"/>
      <c r="C1728" s="61"/>
      <c r="D1728" s="64">
        <f>D1729+D1735</f>
        <v>272.51</v>
      </c>
      <c r="E1728" s="63"/>
      <c r="XEV1728" s="49"/>
      <c r="XEW1728" s="49"/>
      <c r="XEX1728" s="49"/>
    </row>
    <row r="1729" ht="23" customHeight="1" spans="1:5 16376:16378">
      <c r="A1729" s="61" t="s">
        <v>158</v>
      </c>
      <c r="B1729" s="61"/>
      <c r="C1729" s="61"/>
      <c r="D1729" s="64">
        <v>247.07</v>
      </c>
      <c r="E1729" s="63"/>
      <c r="XEV1729" s="49"/>
      <c r="XEW1729" s="49"/>
      <c r="XEX1729" s="49"/>
    </row>
    <row r="1730" ht="23" customHeight="1" spans="1:5 16376:16378">
      <c r="A1730" s="63" t="s">
        <v>159</v>
      </c>
      <c r="B1730" s="63" t="s">
        <v>165</v>
      </c>
      <c r="C1730" s="63" t="s">
        <v>932</v>
      </c>
      <c r="D1730" s="77">
        <v>40.96</v>
      </c>
      <c r="E1730" s="67" t="s">
        <v>162</v>
      </c>
      <c r="XEV1730" s="49"/>
      <c r="XEW1730" s="49"/>
      <c r="XEX1730" s="49"/>
    </row>
    <row r="1731" ht="23" customHeight="1" spans="1:5 16376:16378">
      <c r="A1731" s="63" t="s">
        <v>159</v>
      </c>
      <c r="B1731" s="63" t="s">
        <v>160</v>
      </c>
      <c r="C1731" s="63" t="s">
        <v>932</v>
      </c>
      <c r="D1731" s="77">
        <v>165.34</v>
      </c>
      <c r="E1731" s="67" t="s">
        <v>162</v>
      </c>
      <c r="XEV1731" s="49"/>
      <c r="XEW1731" s="49"/>
      <c r="XEX1731" s="49"/>
    </row>
    <row r="1732" ht="23" customHeight="1" spans="1:5 16376:16378">
      <c r="A1732" s="63" t="s">
        <v>159</v>
      </c>
      <c r="B1732" s="63" t="s">
        <v>166</v>
      </c>
      <c r="C1732" s="63" t="s">
        <v>932</v>
      </c>
      <c r="D1732" s="77">
        <v>8.4</v>
      </c>
      <c r="E1732" s="67" t="s">
        <v>162</v>
      </c>
      <c r="XEV1732" s="49"/>
      <c r="XEW1732" s="49"/>
      <c r="XEX1732" s="49"/>
    </row>
    <row r="1733" ht="23" customHeight="1" spans="1:5 16376:16378">
      <c r="A1733" s="63" t="s">
        <v>159</v>
      </c>
      <c r="B1733" s="63" t="s">
        <v>163</v>
      </c>
      <c r="C1733" s="63" t="s">
        <v>932</v>
      </c>
      <c r="D1733" s="77">
        <v>12.55</v>
      </c>
      <c r="E1733" s="67" t="s">
        <v>162</v>
      </c>
      <c r="XEV1733" s="49"/>
      <c r="XEW1733" s="49"/>
      <c r="XEX1733" s="49"/>
    </row>
    <row r="1734" ht="23" customHeight="1" spans="1:5 16376:16378">
      <c r="A1734" s="63" t="s">
        <v>159</v>
      </c>
      <c r="B1734" s="63" t="s">
        <v>164</v>
      </c>
      <c r="C1734" s="63" t="s">
        <v>932</v>
      </c>
      <c r="D1734" s="77">
        <v>19.83</v>
      </c>
      <c r="E1734" s="67" t="s">
        <v>162</v>
      </c>
      <c r="XEV1734" s="49"/>
      <c r="XEW1734" s="49"/>
      <c r="XEX1734" s="49"/>
    </row>
    <row r="1735" ht="23" customHeight="1" spans="1:5 16376:16378">
      <c r="A1735" s="61" t="s">
        <v>167</v>
      </c>
      <c r="B1735" s="61"/>
      <c r="C1735" s="61"/>
      <c r="D1735" s="64">
        <v>25.44</v>
      </c>
      <c r="E1735" s="63"/>
      <c r="XEV1735" s="49"/>
      <c r="XEW1735" s="49"/>
      <c r="XEX1735" s="49"/>
    </row>
    <row r="1736" ht="23" customHeight="1" spans="1:5 16376:16378">
      <c r="A1736" s="63" t="s">
        <v>168</v>
      </c>
      <c r="B1736" s="63" t="s">
        <v>169</v>
      </c>
      <c r="C1736" s="63" t="s">
        <v>932</v>
      </c>
      <c r="D1736" s="77">
        <v>13.44</v>
      </c>
      <c r="E1736" s="67" t="s">
        <v>162</v>
      </c>
      <c r="XEV1736" s="49"/>
      <c r="XEW1736" s="49"/>
      <c r="XEX1736" s="49"/>
    </row>
    <row r="1737" ht="23" customHeight="1" spans="1:5 16376:16378">
      <c r="A1737" s="63" t="s">
        <v>168</v>
      </c>
      <c r="B1737" s="63" t="s">
        <v>170</v>
      </c>
      <c r="C1737" s="63" t="s">
        <v>932</v>
      </c>
      <c r="D1737" s="77">
        <v>12</v>
      </c>
      <c r="E1737" s="67" t="s">
        <v>162</v>
      </c>
      <c r="XEV1737" s="49"/>
      <c r="XEW1737" s="49"/>
      <c r="XEX1737" s="49"/>
    </row>
    <row r="1738" ht="23" customHeight="1" spans="1:5 16376:16378">
      <c r="A1738" s="61" t="s">
        <v>933</v>
      </c>
      <c r="B1738" s="61"/>
      <c r="C1738" s="61"/>
      <c r="D1738" s="64">
        <f>D1739+D1745</f>
        <v>131.82</v>
      </c>
      <c r="E1738" s="63"/>
      <c r="XEV1738" s="49"/>
      <c r="XEW1738" s="49"/>
      <c r="XEX1738" s="49"/>
    </row>
    <row r="1739" ht="23" customHeight="1" spans="1:5 16376:16378">
      <c r="A1739" s="61" t="s">
        <v>158</v>
      </c>
      <c r="B1739" s="61"/>
      <c r="C1739" s="61"/>
      <c r="D1739" s="64">
        <v>117.74</v>
      </c>
      <c r="E1739" s="63"/>
      <c r="XEV1739" s="49"/>
      <c r="XEW1739" s="49"/>
      <c r="XEX1739" s="49"/>
    </row>
    <row r="1740" ht="23" customHeight="1" spans="1:5 16376:16378">
      <c r="A1740" s="63" t="s">
        <v>159</v>
      </c>
      <c r="B1740" s="63" t="s">
        <v>166</v>
      </c>
      <c r="C1740" s="63" t="s">
        <v>934</v>
      </c>
      <c r="D1740" s="77">
        <v>4.8</v>
      </c>
      <c r="E1740" s="67" t="s">
        <v>162</v>
      </c>
      <c r="XEV1740" s="49"/>
      <c r="XEW1740" s="49"/>
      <c r="XEX1740" s="49"/>
    </row>
    <row r="1741" ht="23" customHeight="1" spans="1:5 16376:16378">
      <c r="A1741" s="63" t="s">
        <v>159</v>
      </c>
      <c r="B1741" s="63" t="s">
        <v>160</v>
      </c>
      <c r="C1741" s="63" t="s">
        <v>934</v>
      </c>
      <c r="D1741" s="77">
        <v>78.04</v>
      </c>
      <c r="E1741" s="67" t="s">
        <v>162</v>
      </c>
      <c r="XEV1741" s="49"/>
      <c r="XEW1741" s="49"/>
      <c r="XEX1741" s="49"/>
    </row>
    <row r="1742" ht="23" customHeight="1" spans="1:5 16376:16378">
      <c r="A1742" s="63" t="s">
        <v>159</v>
      </c>
      <c r="B1742" s="63" t="s">
        <v>163</v>
      </c>
      <c r="C1742" s="63" t="s">
        <v>934</v>
      </c>
      <c r="D1742" s="77">
        <v>6.41</v>
      </c>
      <c r="E1742" s="67" t="s">
        <v>162</v>
      </c>
      <c r="XEV1742" s="49"/>
      <c r="XEW1742" s="49"/>
      <c r="XEX1742" s="49"/>
    </row>
    <row r="1743" ht="23" customHeight="1" spans="1:5 16376:16378">
      <c r="A1743" s="63" t="s">
        <v>159</v>
      </c>
      <c r="B1743" s="63" t="s">
        <v>164</v>
      </c>
      <c r="C1743" s="63" t="s">
        <v>934</v>
      </c>
      <c r="D1743" s="77">
        <v>9.36</v>
      </c>
      <c r="E1743" s="67" t="s">
        <v>162</v>
      </c>
      <c r="XEV1743" s="49"/>
      <c r="XEW1743" s="49"/>
      <c r="XEX1743" s="49"/>
    </row>
    <row r="1744" ht="23" customHeight="1" spans="1:5 16376:16378">
      <c r="A1744" s="63" t="s">
        <v>159</v>
      </c>
      <c r="B1744" s="63" t="s">
        <v>165</v>
      </c>
      <c r="C1744" s="63" t="s">
        <v>934</v>
      </c>
      <c r="D1744" s="77">
        <v>19.13</v>
      </c>
      <c r="E1744" s="67" t="s">
        <v>162</v>
      </c>
      <c r="XEV1744" s="49"/>
      <c r="XEW1744" s="49"/>
      <c r="XEX1744" s="49"/>
    </row>
    <row r="1745" ht="23" customHeight="1" spans="1:5 16376:16378">
      <c r="A1745" s="61" t="s">
        <v>167</v>
      </c>
      <c r="B1745" s="61"/>
      <c r="C1745" s="61"/>
      <c r="D1745" s="64">
        <v>14.08</v>
      </c>
      <c r="E1745" s="63"/>
      <c r="XEV1745" s="49"/>
      <c r="XEW1745" s="49"/>
      <c r="XEX1745" s="49"/>
    </row>
    <row r="1746" ht="23" customHeight="1" spans="1:5 16376:16378">
      <c r="A1746" s="63" t="s">
        <v>168</v>
      </c>
      <c r="B1746" s="63" t="s">
        <v>169</v>
      </c>
      <c r="C1746" s="63" t="s">
        <v>934</v>
      </c>
      <c r="D1746" s="77">
        <v>7.68</v>
      </c>
      <c r="E1746" s="67" t="s">
        <v>162</v>
      </c>
      <c r="XEV1746" s="49"/>
      <c r="XEW1746" s="49"/>
      <c r="XEX1746" s="49"/>
    </row>
    <row r="1747" ht="23" customHeight="1" spans="1:5 16376:16378">
      <c r="A1747" s="63" t="s">
        <v>168</v>
      </c>
      <c r="B1747" s="63" t="s">
        <v>170</v>
      </c>
      <c r="C1747" s="63" t="s">
        <v>934</v>
      </c>
      <c r="D1747" s="77">
        <v>6.4</v>
      </c>
      <c r="E1747" s="67" t="s">
        <v>162</v>
      </c>
      <c r="XEV1747" s="49"/>
      <c r="XEW1747" s="49"/>
      <c r="XEX1747" s="49"/>
    </row>
    <row r="1748" ht="23" customHeight="1" spans="1:5 16376:16378">
      <c r="A1748" s="61" t="s">
        <v>935</v>
      </c>
      <c r="B1748" s="61"/>
      <c r="C1748" s="61"/>
      <c r="D1748" s="64">
        <f>D1749+D1755</f>
        <v>111.21</v>
      </c>
      <c r="E1748" s="63"/>
      <c r="XEV1748" s="49"/>
      <c r="XEW1748" s="49"/>
      <c r="XEX1748" s="49"/>
    </row>
    <row r="1749" ht="23" customHeight="1" spans="1:5 16376:16378">
      <c r="A1749" s="61" t="s">
        <v>158</v>
      </c>
      <c r="B1749" s="61"/>
      <c r="C1749" s="61"/>
      <c r="D1749" s="64">
        <v>99.29</v>
      </c>
      <c r="E1749" s="63"/>
      <c r="XEV1749" s="49"/>
      <c r="XEW1749" s="49"/>
      <c r="XEX1749" s="49"/>
    </row>
    <row r="1750" ht="23" customHeight="1" spans="1:5 16376:16378">
      <c r="A1750" s="63" t="s">
        <v>159</v>
      </c>
      <c r="B1750" s="63" t="s">
        <v>160</v>
      </c>
      <c r="C1750" s="63" t="s">
        <v>936</v>
      </c>
      <c r="D1750" s="77">
        <v>66</v>
      </c>
      <c r="E1750" s="67" t="s">
        <v>162</v>
      </c>
      <c r="XEV1750" s="49"/>
      <c r="XEW1750" s="49"/>
      <c r="XEX1750" s="49"/>
    </row>
    <row r="1751" ht="23" customHeight="1" spans="1:5 16376:16378">
      <c r="A1751" s="63" t="s">
        <v>159</v>
      </c>
      <c r="B1751" s="63" t="s">
        <v>163</v>
      </c>
      <c r="C1751" s="63" t="s">
        <v>936</v>
      </c>
      <c r="D1751" s="77">
        <v>5.02</v>
      </c>
      <c r="E1751" s="67" t="s">
        <v>162</v>
      </c>
      <c r="XEV1751" s="49"/>
      <c r="XEW1751" s="49"/>
      <c r="XEX1751" s="49"/>
    </row>
    <row r="1752" ht="23" customHeight="1" spans="1:5 16376:16378">
      <c r="A1752" s="63" t="s">
        <v>159</v>
      </c>
      <c r="B1752" s="63" t="s">
        <v>165</v>
      </c>
      <c r="C1752" s="63" t="s">
        <v>936</v>
      </c>
      <c r="D1752" s="77">
        <v>16.14</v>
      </c>
      <c r="E1752" s="67" t="s">
        <v>162</v>
      </c>
      <c r="XEV1752" s="49"/>
      <c r="XEW1752" s="49"/>
      <c r="XEX1752" s="49"/>
    </row>
    <row r="1753" ht="23" customHeight="1" spans="1:5 16376:16378">
      <c r="A1753" s="63" t="s">
        <v>159</v>
      </c>
      <c r="B1753" s="63" t="s">
        <v>164</v>
      </c>
      <c r="C1753" s="63" t="s">
        <v>936</v>
      </c>
      <c r="D1753" s="77">
        <v>7.92</v>
      </c>
      <c r="E1753" s="67" t="s">
        <v>162</v>
      </c>
      <c r="XEV1753" s="49"/>
      <c r="XEW1753" s="49"/>
      <c r="XEX1753" s="49"/>
    </row>
    <row r="1754" ht="23" customHeight="1" spans="1:5 16376:16378">
      <c r="A1754" s="63" t="s">
        <v>159</v>
      </c>
      <c r="B1754" s="63" t="s">
        <v>166</v>
      </c>
      <c r="C1754" s="63" t="s">
        <v>936</v>
      </c>
      <c r="D1754" s="77">
        <v>4.2</v>
      </c>
      <c r="E1754" s="67" t="s">
        <v>162</v>
      </c>
      <c r="XEV1754" s="49"/>
      <c r="XEW1754" s="49"/>
      <c r="XEX1754" s="49"/>
    </row>
    <row r="1755" ht="23" customHeight="1" spans="1:5 16376:16378">
      <c r="A1755" s="61" t="s">
        <v>167</v>
      </c>
      <c r="B1755" s="61"/>
      <c r="C1755" s="61"/>
      <c r="D1755" s="64">
        <v>11.92</v>
      </c>
      <c r="E1755" s="63"/>
      <c r="XEV1755" s="49"/>
      <c r="XEW1755" s="49"/>
      <c r="XEX1755" s="49"/>
    </row>
    <row r="1756" ht="23" customHeight="1" spans="1:5 16376:16378">
      <c r="A1756" s="63" t="s">
        <v>168</v>
      </c>
      <c r="B1756" s="63" t="s">
        <v>169</v>
      </c>
      <c r="C1756" s="63" t="s">
        <v>936</v>
      </c>
      <c r="D1756" s="77">
        <v>6.72</v>
      </c>
      <c r="E1756" s="67" t="s">
        <v>162</v>
      </c>
      <c r="XEV1756" s="49"/>
      <c r="XEW1756" s="49"/>
      <c r="XEX1756" s="49"/>
    </row>
    <row r="1757" ht="23" customHeight="1" spans="1:5 16376:16378">
      <c r="A1757" s="63" t="s">
        <v>168</v>
      </c>
      <c r="B1757" s="63" t="s">
        <v>170</v>
      </c>
      <c r="C1757" s="63" t="s">
        <v>936</v>
      </c>
      <c r="D1757" s="77">
        <v>5.2</v>
      </c>
      <c r="E1757" s="67" t="s">
        <v>162</v>
      </c>
      <c r="XEV1757" s="49"/>
      <c r="XEW1757" s="49"/>
      <c r="XEX1757" s="49"/>
    </row>
    <row r="1758" ht="23" customHeight="1" spans="1:5 16376:16378">
      <c r="A1758" s="61" t="s">
        <v>937</v>
      </c>
      <c r="B1758" s="61"/>
      <c r="C1758" s="61"/>
      <c r="D1758" s="64">
        <f>D1759+D1765</f>
        <v>113.21</v>
      </c>
      <c r="E1758" s="63"/>
      <c r="XEV1758" s="49"/>
      <c r="XEW1758" s="49"/>
      <c r="XEX1758" s="49"/>
    </row>
    <row r="1759" ht="23" customHeight="1" spans="1:5 16376:16378">
      <c r="A1759" s="61" t="s">
        <v>158</v>
      </c>
      <c r="B1759" s="61"/>
      <c r="C1759" s="61"/>
      <c r="D1759" s="64">
        <v>98.79</v>
      </c>
      <c r="E1759" s="63"/>
      <c r="XEV1759" s="49"/>
      <c r="XEW1759" s="49"/>
      <c r="XEX1759" s="49"/>
    </row>
    <row r="1760" ht="23" customHeight="1" spans="1:5 16376:16378">
      <c r="A1760" s="63" t="s">
        <v>159</v>
      </c>
      <c r="B1760" s="63" t="s">
        <v>160</v>
      </c>
      <c r="C1760" s="63" t="s">
        <v>938</v>
      </c>
      <c r="D1760" s="77">
        <v>62.2</v>
      </c>
      <c r="E1760" s="67" t="s">
        <v>162</v>
      </c>
      <c r="XEV1760" s="49"/>
      <c r="XEW1760" s="49"/>
      <c r="XEX1760" s="49"/>
    </row>
    <row r="1761" ht="23" customHeight="1" spans="1:5 16376:16378">
      <c r="A1761" s="63" t="s">
        <v>159</v>
      </c>
      <c r="B1761" s="63" t="s">
        <v>163</v>
      </c>
      <c r="C1761" s="63" t="s">
        <v>938</v>
      </c>
      <c r="D1761" s="77">
        <v>9.76</v>
      </c>
      <c r="E1761" s="67" t="s">
        <v>162</v>
      </c>
      <c r="XEV1761" s="49"/>
      <c r="XEW1761" s="49"/>
      <c r="XEX1761" s="49"/>
    </row>
    <row r="1762" ht="23" customHeight="1" spans="1:5 16376:16378">
      <c r="A1762" s="63" t="s">
        <v>159</v>
      </c>
      <c r="B1762" s="63" t="s">
        <v>165</v>
      </c>
      <c r="C1762" s="63" t="s">
        <v>938</v>
      </c>
      <c r="D1762" s="77">
        <v>15.16</v>
      </c>
      <c r="E1762" s="67" t="s">
        <v>162</v>
      </c>
      <c r="XEV1762" s="49"/>
      <c r="XEW1762" s="49"/>
      <c r="XEX1762" s="49"/>
    </row>
    <row r="1763" ht="23" customHeight="1" spans="1:5 16376:16378">
      <c r="A1763" s="63" t="s">
        <v>159</v>
      </c>
      <c r="B1763" s="63" t="s">
        <v>164</v>
      </c>
      <c r="C1763" s="63" t="s">
        <v>938</v>
      </c>
      <c r="D1763" s="77">
        <v>7.46</v>
      </c>
      <c r="E1763" s="67" t="s">
        <v>162</v>
      </c>
      <c r="XEV1763" s="49"/>
      <c r="XEW1763" s="49"/>
      <c r="XEX1763" s="49"/>
    </row>
    <row r="1764" ht="23" customHeight="1" spans="1:5 16376:16378">
      <c r="A1764" s="63" t="s">
        <v>159</v>
      </c>
      <c r="B1764" s="63" t="s">
        <v>166</v>
      </c>
      <c r="C1764" s="63" t="s">
        <v>938</v>
      </c>
      <c r="D1764" s="77">
        <v>4.2</v>
      </c>
      <c r="E1764" s="67" t="s">
        <v>162</v>
      </c>
      <c r="XEV1764" s="49"/>
      <c r="XEW1764" s="49"/>
      <c r="XEX1764" s="49"/>
    </row>
    <row r="1765" ht="23" customHeight="1" spans="1:5 16376:16378">
      <c r="A1765" s="61" t="s">
        <v>167</v>
      </c>
      <c r="B1765" s="61"/>
      <c r="C1765" s="61"/>
      <c r="D1765" s="64">
        <v>14.42</v>
      </c>
      <c r="E1765" s="63"/>
      <c r="XEV1765" s="49"/>
      <c r="XEW1765" s="49"/>
      <c r="XEX1765" s="49"/>
    </row>
    <row r="1766" ht="23" customHeight="1" spans="1:5 16376:16378">
      <c r="A1766" s="63" t="s">
        <v>168</v>
      </c>
      <c r="B1766" s="63" t="s">
        <v>170</v>
      </c>
      <c r="C1766" s="63" t="s">
        <v>938</v>
      </c>
      <c r="D1766" s="77">
        <v>7.7</v>
      </c>
      <c r="E1766" s="67" t="s">
        <v>162</v>
      </c>
      <c r="XEV1766" s="49"/>
      <c r="XEW1766" s="49"/>
      <c r="XEX1766" s="49"/>
    </row>
    <row r="1767" ht="23" customHeight="1" spans="1:5 16376:16378">
      <c r="A1767" s="63" t="s">
        <v>168</v>
      </c>
      <c r="B1767" s="63" t="s">
        <v>169</v>
      </c>
      <c r="C1767" s="63" t="s">
        <v>938</v>
      </c>
      <c r="D1767" s="77">
        <v>6.72</v>
      </c>
      <c r="E1767" s="67" t="s">
        <v>162</v>
      </c>
      <c r="XEV1767" s="49"/>
      <c r="XEW1767" s="49"/>
      <c r="XEX1767" s="49"/>
    </row>
    <row r="1768" ht="23" customHeight="1" spans="1:5 16376:16378">
      <c r="A1768" s="61" t="s">
        <v>939</v>
      </c>
      <c r="B1768" s="61"/>
      <c r="C1768" s="61"/>
      <c r="D1768" s="64">
        <f>D1769+D1774</f>
        <v>5348.16</v>
      </c>
      <c r="E1768" s="63"/>
      <c r="XEV1768" s="49"/>
      <c r="XEW1768" s="49"/>
      <c r="XEX1768" s="49"/>
    </row>
    <row r="1769" ht="23" customHeight="1" spans="1:5 16376:16378">
      <c r="A1769" s="61" t="s">
        <v>158</v>
      </c>
      <c r="B1769" s="61"/>
      <c r="C1769" s="61"/>
      <c r="D1769" s="64">
        <v>5165.26</v>
      </c>
      <c r="E1769" s="63"/>
      <c r="XEV1769" s="49"/>
      <c r="XEW1769" s="49"/>
      <c r="XEX1769" s="49"/>
    </row>
    <row r="1770" ht="23" customHeight="1" spans="1:5 16376:16378">
      <c r="A1770" s="63" t="s">
        <v>159</v>
      </c>
      <c r="B1770" s="63" t="s">
        <v>165</v>
      </c>
      <c r="C1770" s="63" t="s">
        <v>940</v>
      </c>
      <c r="D1770" s="77">
        <v>956.92</v>
      </c>
      <c r="E1770" s="67" t="s">
        <v>162</v>
      </c>
      <c r="XEV1770" s="49"/>
      <c r="XEW1770" s="49"/>
      <c r="XEX1770" s="49"/>
    </row>
    <row r="1771" ht="23" customHeight="1" spans="1:5 16376:16378">
      <c r="A1771" s="63" t="s">
        <v>159</v>
      </c>
      <c r="B1771" s="63" t="s">
        <v>163</v>
      </c>
      <c r="C1771" s="63" t="s">
        <v>940</v>
      </c>
      <c r="D1771" s="77">
        <v>74.28</v>
      </c>
      <c r="E1771" s="67" t="s">
        <v>162</v>
      </c>
      <c r="XEV1771" s="49"/>
      <c r="XEW1771" s="49"/>
      <c r="XEX1771" s="49"/>
    </row>
    <row r="1772" ht="23" customHeight="1" spans="1:5 16376:16378">
      <c r="A1772" s="63" t="s">
        <v>159</v>
      </c>
      <c r="B1772" s="63" t="s">
        <v>160</v>
      </c>
      <c r="C1772" s="63" t="s">
        <v>940</v>
      </c>
      <c r="D1772" s="77">
        <v>3691.59</v>
      </c>
      <c r="E1772" s="67" t="s">
        <v>162</v>
      </c>
      <c r="XEV1772" s="49"/>
      <c r="XEW1772" s="49"/>
      <c r="XEX1772" s="49"/>
    </row>
    <row r="1773" ht="23" customHeight="1" spans="1:5 16376:16378">
      <c r="A1773" s="63" t="s">
        <v>159</v>
      </c>
      <c r="B1773" s="63" t="s">
        <v>164</v>
      </c>
      <c r="C1773" s="63" t="s">
        <v>940</v>
      </c>
      <c r="D1773" s="77">
        <v>442.48</v>
      </c>
      <c r="E1773" s="67" t="s">
        <v>162</v>
      </c>
      <c r="XEV1773" s="49"/>
      <c r="XEW1773" s="49"/>
      <c r="XEX1773" s="49"/>
    </row>
    <row r="1774" ht="23" customHeight="1" spans="1:5 16376:16378">
      <c r="A1774" s="61" t="s">
        <v>167</v>
      </c>
      <c r="B1774" s="61"/>
      <c r="C1774" s="61"/>
      <c r="D1774" s="64">
        <v>182.9</v>
      </c>
      <c r="E1774" s="63"/>
      <c r="XEV1774" s="49"/>
      <c r="XEW1774" s="49"/>
      <c r="XEX1774" s="49"/>
    </row>
    <row r="1775" ht="23" customHeight="1" spans="1:5 16376:16378">
      <c r="A1775" s="63" t="s">
        <v>168</v>
      </c>
      <c r="B1775" s="63" t="s">
        <v>170</v>
      </c>
      <c r="C1775" s="63" t="s">
        <v>940</v>
      </c>
      <c r="D1775" s="77">
        <v>182.9</v>
      </c>
      <c r="E1775" s="67" t="s">
        <v>162</v>
      </c>
      <c r="XEV1775" s="49"/>
      <c r="XEW1775" s="49"/>
      <c r="XEX1775" s="49"/>
    </row>
    <row r="1776" ht="23" customHeight="1" spans="1:5 16376:16378">
      <c r="A1776" s="61" t="s">
        <v>941</v>
      </c>
      <c r="B1776" s="61"/>
      <c r="C1776" s="61"/>
      <c r="D1776" s="64">
        <f>D1777+D1782</f>
        <v>5428.72</v>
      </c>
      <c r="E1776" s="63"/>
      <c r="XEV1776" s="49"/>
      <c r="XEW1776" s="49"/>
      <c r="XEX1776" s="49"/>
    </row>
    <row r="1777" ht="23" customHeight="1" spans="1:5 16376:16378">
      <c r="A1777" s="61" t="s">
        <v>158</v>
      </c>
      <c r="B1777" s="61"/>
      <c r="C1777" s="61"/>
      <c r="D1777" s="64">
        <v>5242.15</v>
      </c>
      <c r="E1777" s="63"/>
      <c r="XEV1777" s="49"/>
      <c r="XEW1777" s="49"/>
      <c r="XEX1777" s="49"/>
    </row>
    <row r="1778" ht="23" customHeight="1" spans="1:5 16376:16378">
      <c r="A1778" s="63" t="s">
        <v>159</v>
      </c>
      <c r="B1778" s="63" t="s">
        <v>165</v>
      </c>
      <c r="C1778" s="63" t="s">
        <v>942</v>
      </c>
      <c r="D1778" s="77">
        <v>970.42</v>
      </c>
      <c r="E1778" s="67" t="s">
        <v>162</v>
      </c>
      <c r="XEV1778" s="49"/>
      <c r="XEW1778" s="49"/>
      <c r="XEX1778" s="49"/>
    </row>
    <row r="1779" ht="23" customHeight="1" spans="1:5 16376:16378">
      <c r="A1779" s="63" t="s">
        <v>159</v>
      </c>
      <c r="B1779" s="63" t="s">
        <v>160</v>
      </c>
      <c r="C1779" s="63" t="s">
        <v>942</v>
      </c>
      <c r="D1779" s="77">
        <v>3742.57</v>
      </c>
      <c r="E1779" s="67" t="s">
        <v>162</v>
      </c>
      <c r="XEV1779" s="49"/>
      <c r="XEW1779" s="49"/>
      <c r="XEX1779" s="49"/>
    </row>
    <row r="1780" ht="23" customHeight="1" spans="1:5 16376:16378">
      <c r="A1780" s="63" t="s">
        <v>159</v>
      </c>
      <c r="B1780" s="63" t="s">
        <v>164</v>
      </c>
      <c r="C1780" s="63" t="s">
        <v>942</v>
      </c>
      <c r="D1780" s="77">
        <v>448.64</v>
      </c>
      <c r="E1780" s="67" t="s">
        <v>162</v>
      </c>
      <c r="XEV1780" s="49"/>
      <c r="XEW1780" s="49"/>
      <c r="XEX1780" s="49"/>
    </row>
    <row r="1781" ht="23" customHeight="1" spans="1:5 16376:16378">
      <c r="A1781" s="63" t="s">
        <v>159</v>
      </c>
      <c r="B1781" s="63" t="s">
        <v>163</v>
      </c>
      <c r="C1781" s="63" t="s">
        <v>942</v>
      </c>
      <c r="D1781" s="77">
        <v>80.51</v>
      </c>
      <c r="E1781" s="67" t="s">
        <v>162</v>
      </c>
      <c r="XEV1781" s="49"/>
      <c r="XEW1781" s="49"/>
      <c r="XEX1781" s="49"/>
    </row>
    <row r="1782" ht="23" customHeight="1" spans="1:5 16376:16378">
      <c r="A1782" s="61" t="s">
        <v>167</v>
      </c>
      <c r="B1782" s="61"/>
      <c r="C1782" s="61"/>
      <c r="D1782" s="64">
        <v>186.57</v>
      </c>
      <c r="E1782" s="63"/>
      <c r="XEV1782" s="49"/>
      <c r="XEW1782" s="49"/>
      <c r="XEX1782" s="49"/>
    </row>
    <row r="1783" ht="23" customHeight="1" spans="1:5 16376:16378">
      <c r="A1783" s="63" t="s">
        <v>168</v>
      </c>
      <c r="B1783" s="63" t="s">
        <v>170</v>
      </c>
      <c r="C1783" s="63" t="s">
        <v>942</v>
      </c>
      <c r="D1783" s="77">
        <v>186.57</v>
      </c>
      <c r="E1783" s="67" t="s">
        <v>162</v>
      </c>
      <c r="XEV1783" s="49"/>
      <c r="XEW1783" s="49"/>
      <c r="XEX1783" s="49"/>
    </row>
    <row r="1784" ht="23" customHeight="1" spans="1:5 16376:16378">
      <c r="A1784" s="61" t="s">
        <v>943</v>
      </c>
      <c r="B1784" s="61"/>
      <c r="C1784" s="61"/>
      <c r="D1784" s="64">
        <f>D1785+D1790</f>
        <v>1266</v>
      </c>
      <c r="E1784" s="63"/>
      <c r="XEV1784" s="49"/>
      <c r="XEW1784" s="49"/>
      <c r="XEX1784" s="49"/>
    </row>
    <row r="1785" ht="23" customHeight="1" spans="1:5 16376:16378">
      <c r="A1785" s="61" t="s">
        <v>158</v>
      </c>
      <c r="B1785" s="61"/>
      <c r="C1785" s="61"/>
      <c r="D1785" s="64">
        <v>1224.47</v>
      </c>
      <c r="E1785" s="63"/>
      <c r="XEV1785" s="49"/>
      <c r="XEW1785" s="49"/>
      <c r="XEX1785" s="49"/>
    </row>
    <row r="1786" ht="23" customHeight="1" spans="1:5 16376:16378">
      <c r="A1786" s="63" t="s">
        <v>159</v>
      </c>
      <c r="B1786" s="63" t="s">
        <v>160</v>
      </c>
      <c r="C1786" s="63" t="s">
        <v>944</v>
      </c>
      <c r="D1786" s="77">
        <v>883.72</v>
      </c>
      <c r="E1786" s="67" t="s">
        <v>162</v>
      </c>
      <c r="XEV1786" s="49"/>
      <c r="XEW1786" s="49"/>
      <c r="XEX1786" s="49"/>
    </row>
    <row r="1787" ht="23" customHeight="1" spans="1:5 16376:16378">
      <c r="A1787" s="63" t="s">
        <v>159</v>
      </c>
      <c r="B1787" s="63" t="s">
        <v>163</v>
      </c>
      <c r="C1787" s="63" t="s">
        <v>944</v>
      </c>
      <c r="D1787" s="77">
        <v>14.51</v>
      </c>
      <c r="E1787" s="67" t="s">
        <v>162</v>
      </c>
      <c r="XEV1787" s="49"/>
      <c r="XEW1787" s="49"/>
      <c r="XEX1787" s="49"/>
    </row>
    <row r="1788" ht="23" customHeight="1" spans="1:5 16376:16378">
      <c r="A1788" s="63" t="s">
        <v>159</v>
      </c>
      <c r="B1788" s="63" t="s">
        <v>165</v>
      </c>
      <c r="C1788" s="63" t="s">
        <v>944</v>
      </c>
      <c r="D1788" s="77">
        <v>220.31</v>
      </c>
      <c r="E1788" s="67" t="s">
        <v>162</v>
      </c>
      <c r="XEV1788" s="49"/>
      <c r="XEW1788" s="49"/>
      <c r="XEX1788" s="49"/>
    </row>
    <row r="1789" ht="23" customHeight="1" spans="1:5 16376:16378">
      <c r="A1789" s="63" t="s">
        <v>159</v>
      </c>
      <c r="B1789" s="63" t="s">
        <v>164</v>
      </c>
      <c r="C1789" s="63" t="s">
        <v>944</v>
      </c>
      <c r="D1789" s="77">
        <v>105.93</v>
      </c>
      <c r="E1789" s="67" t="s">
        <v>162</v>
      </c>
      <c r="XEV1789" s="49"/>
      <c r="XEW1789" s="49"/>
      <c r="XEX1789" s="49"/>
    </row>
    <row r="1790" ht="23" customHeight="1" spans="1:5 16376:16378">
      <c r="A1790" s="61" t="s">
        <v>167</v>
      </c>
      <c r="B1790" s="61"/>
      <c r="C1790" s="61"/>
      <c r="D1790" s="64">
        <v>41.53</v>
      </c>
      <c r="E1790" s="63"/>
      <c r="XEV1790" s="49"/>
      <c r="XEW1790" s="49"/>
      <c r="XEX1790" s="49"/>
    </row>
    <row r="1791" ht="23" customHeight="1" spans="1:5 16376:16378">
      <c r="A1791" s="63" t="s">
        <v>168</v>
      </c>
      <c r="B1791" s="63" t="s">
        <v>170</v>
      </c>
      <c r="C1791" s="63" t="s">
        <v>944</v>
      </c>
      <c r="D1791" s="77">
        <v>41.53</v>
      </c>
      <c r="E1791" s="67" t="s">
        <v>162</v>
      </c>
      <c r="XEV1791" s="49"/>
      <c r="XEW1791" s="49"/>
      <c r="XEX1791" s="49"/>
    </row>
    <row r="1792" ht="23" customHeight="1" spans="1:5 16376:16378">
      <c r="A1792" s="61" t="s">
        <v>945</v>
      </c>
      <c r="B1792" s="61"/>
      <c r="C1792" s="61"/>
      <c r="D1792" s="64">
        <f>D1793+D1798</f>
        <v>612.62</v>
      </c>
      <c r="E1792" s="63"/>
      <c r="XEV1792" s="49"/>
      <c r="XEW1792" s="49"/>
      <c r="XEX1792" s="49"/>
    </row>
    <row r="1793" ht="23" customHeight="1" spans="1:5 16376:16378">
      <c r="A1793" s="61" t="s">
        <v>158</v>
      </c>
      <c r="B1793" s="61"/>
      <c r="C1793" s="61"/>
      <c r="D1793" s="64">
        <v>586.71</v>
      </c>
      <c r="E1793" s="63"/>
      <c r="XEV1793" s="49"/>
      <c r="XEW1793" s="49"/>
      <c r="XEX1793" s="49"/>
    </row>
    <row r="1794" ht="23" customHeight="1" spans="1:5 16376:16378">
      <c r="A1794" s="63" t="s">
        <v>159</v>
      </c>
      <c r="B1794" s="63" t="s">
        <v>160</v>
      </c>
      <c r="C1794" s="63" t="s">
        <v>946</v>
      </c>
      <c r="D1794" s="77">
        <v>428.28</v>
      </c>
      <c r="E1794" s="67" t="s">
        <v>162</v>
      </c>
      <c r="XEV1794" s="49"/>
      <c r="XEW1794" s="49"/>
      <c r="XEX1794" s="49"/>
    </row>
    <row r="1795" ht="23" customHeight="1" spans="1:5 16376:16378">
      <c r="A1795" s="63" t="s">
        <v>159</v>
      </c>
      <c r="B1795" s="63" t="s">
        <v>165</v>
      </c>
      <c r="C1795" s="63" t="s">
        <v>946</v>
      </c>
      <c r="D1795" s="77">
        <v>94.85</v>
      </c>
      <c r="E1795" s="67" t="s">
        <v>162</v>
      </c>
      <c r="XEV1795" s="49"/>
      <c r="XEW1795" s="49"/>
      <c r="XEX1795" s="49"/>
    </row>
    <row r="1796" ht="23" customHeight="1" spans="1:5 16376:16378">
      <c r="A1796" s="63" t="s">
        <v>159</v>
      </c>
      <c r="B1796" s="63" t="s">
        <v>164</v>
      </c>
      <c r="C1796" s="63" t="s">
        <v>946</v>
      </c>
      <c r="D1796" s="77">
        <v>46.04</v>
      </c>
      <c r="E1796" s="67" t="s">
        <v>162</v>
      </c>
      <c r="XEV1796" s="49"/>
      <c r="XEW1796" s="49"/>
      <c r="XEX1796" s="49"/>
    </row>
    <row r="1797" ht="23" customHeight="1" spans="1:5 16376:16378">
      <c r="A1797" s="63" t="s">
        <v>159</v>
      </c>
      <c r="B1797" s="63" t="s">
        <v>163</v>
      </c>
      <c r="C1797" s="63" t="s">
        <v>946</v>
      </c>
      <c r="D1797" s="77">
        <v>17.55</v>
      </c>
      <c r="E1797" s="67" t="s">
        <v>162</v>
      </c>
      <c r="XEV1797" s="49"/>
      <c r="XEW1797" s="49"/>
      <c r="XEX1797" s="49"/>
    </row>
    <row r="1798" ht="23" customHeight="1" spans="1:5 16376:16378">
      <c r="A1798" s="61" t="s">
        <v>167</v>
      </c>
      <c r="B1798" s="61"/>
      <c r="C1798" s="61"/>
      <c r="D1798" s="64">
        <v>25.91</v>
      </c>
      <c r="E1798" s="63"/>
      <c r="XEV1798" s="49"/>
      <c r="XEW1798" s="49"/>
      <c r="XEX1798" s="49"/>
    </row>
    <row r="1799" ht="23" customHeight="1" spans="1:5 16376:16378">
      <c r="A1799" s="63" t="s">
        <v>168</v>
      </c>
      <c r="B1799" s="63" t="s">
        <v>170</v>
      </c>
      <c r="C1799" s="63" t="s">
        <v>946</v>
      </c>
      <c r="D1799" s="77">
        <v>25.91</v>
      </c>
      <c r="E1799" s="67" t="s">
        <v>162</v>
      </c>
      <c r="XEV1799" s="49"/>
      <c r="XEW1799" s="49"/>
      <c r="XEX1799" s="49"/>
    </row>
    <row r="1800" ht="23" customHeight="1" spans="1:5 16376:16378">
      <c r="A1800" s="61" t="s">
        <v>947</v>
      </c>
      <c r="B1800" s="61"/>
      <c r="C1800" s="61"/>
      <c r="D1800" s="64">
        <f>D1801+D1806</f>
        <v>5087.74</v>
      </c>
      <c r="E1800" s="63"/>
      <c r="XEV1800" s="49"/>
      <c r="XEW1800" s="49"/>
      <c r="XEX1800" s="49"/>
    </row>
    <row r="1801" ht="23" customHeight="1" spans="1:5 16376:16378">
      <c r="A1801" s="61" t="s">
        <v>158</v>
      </c>
      <c r="B1801" s="61"/>
      <c r="C1801" s="61"/>
      <c r="D1801" s="64">
        <v>4900.69</v>
      </c>
      <c r="E1801" s="63"/>
      <c r="XEV1801" s="49"/>
      <c r="XEW1801" s="49"/>
      <c r="XEX1801" s="49"/>
    </row>
    <row r="1802" ht="23" customHeight="1" spans="1:5 16376:16378">
      <c r="A1802" s="63" t="s">
        <v>159</v>
      </c>
      <c r="B1802" s="63" t="s">
        <v>165</v>
      </c>
      <c r="C1802" s="63" t="s">
        <v>948</v>
      </c>
      <c r="D1802" s="77">
        <v>879.76</v>
      </c>
      <c r="E1802" s="67" t="s">
        <v>162</v>
      </c>
      <c r="XEV1802" s="49"/>
      <c r="XEW1802" s="49"/>
      <c r="XEX1802" s="49"/>
    </row>
    <row r="1803" ht="23" customHeight="1" spans="1:5 16376:16378">
      <c r="A1803" s="63" t="s">
        <v>159</v>
      </c>
      <c r="B1803" s="63" t="s">
        <v>160</v>
      </c>
      <c r="C1803" s="63" t="s">
        <v>948</v>
      </c>
      <c r="D1803" s="77">
        <v>3485.31</v>
      </c>
      <c r="E1803" s="67" t="s">
        <v>162</v>
      </c>
      <c r="XEV1803" s="49"/>
      <c r="XEW1803" s="49"/>
      <c r="XEX1803" s="49"/>
    </row>
    <row r="1804" ht="23" customHeight="1" spans="1:5 16376:16378">
      <c r="A1804" s="63" t="s">
        <v>159</v>
      </c>
      <c r="B1804" s="63" t="s">
        <v>163</v>
      </c>
      <c r="C1804" s="63" t="s">
        <v>948</v>
      </c>
      <c r="D1804" s="77">
        <v>117.79</v>
      </c>
      <c r="E1804" s="67" t="s">
        <v>162</v>
      </c>
      <c r="XEV1804" s="49"/>
      <c r="XEW1804" s="49"/>
      <c r="XEX1804" s="49"/>
    </row>
    <row r="1805" ht="23" customHeight="1" spans="1:5 16376:16378">
      <c r="A1805" s="63" t="s">
        <v>159</v>
      </c>
      <c r="B1805" s="63" t="s">
        <v>164</v>
      </c>
      <c r="C1805" s="63" t="s">
        <v>948</v>
      </c>
      <c r="D1805" s="77">
        <v>417.82</v>
      </c>
      <c r="E1805" s="67" t="s">
        <v>162</v>
      </c>
      <c r="XEV1805" s="49"/>
      <c r="XEW1805" s="49"/>
      <c r="XEX1805" s="49"/>
    </row>
    <row r="1806" ht="23" customHeight="1" spans="1:5 16376:16378">
      <c r="A1806" s="61" t="s">
        <v>167</v>
      </c>
      <c r="B1806" s="61"/>
      <c r="C1806" s="61"/>
      <c r="D1806" s="64">
        <v>187.05</v>
      </c>
      <c r="E1806" s="63"/>
      <c r="XEV1806" s="49"/>
      <c r="XEW1806" s="49"/>
      <c r="XEX1806" s="49"/>
    </row>
    <row r="1807" ht="23" customHeight="1" spans="1:5 16376:16378">
      <c r="A1807" s="63" t="s">
        <v>168</v>
      </c>
      <c r="B1807" s="63" t="s">
        <v>170</v>
      </c>
      <c r="C1807" s="63" t="s">
        <v>948</v>
      </c>
      <c r="D1807" s="77">
        <v>187.05</v>
      </c>
      <c r="E1807" s="67" t="s">
        <v>162</v>
      </c>
      <c r="XEV1807" s="49"/>
      <c r="XEW1807" s="49"/>
      <c r="XEX1807" s="49"/>
    </row>
    <row r="1808" ht="23" customHeight="1" spans="1:5 16376:16378">
      <c r="A1808" s="61" t="s">
        <v>949</v>
      </c>
      <c r="B1808" s="61"/>
      <c r="C1808" s="61"/>
      <c r="D1808" s="64">
        <f>D1809+D1814</f>
        <v>3255.84</v>
      </c>
      <c r="E1808" s="63"/>
      <c r="XEV1808" s="49"/>
      <c r="XEW1808" s="49"/>
      <c r="XEX1808" s="49"/>
    </row>
    <row r="1809" ht="23" customHeight="1" spans="1:5 16376:16378">
      <c r="A1809" s="61" t="s">
        <v>158</v>
      </c>
      <c r="B1809" s="61"/>
      <c r="C1809" s="61"/>
      <c r="D1809" s="64">
        <v>3143.69</v>
      </c>
      <c r="E1809" s="63"/>
      <c r="XEV1809" s="49"/>
      <c r="XEW1809" s="49"/>
      <c r="XEX1809" s="49"/>
    </row>
    <row r="1810" ht="23" customHeight="1" spans="1:5 16376:16378">
      <c r="A1810" s="63" t="s">
        <v>159</v>
      </c>
      <c r="B1810" s="63" t="s">
        <v>163</v>
      </c>
      <c r="C1810" s="63" t="s">
        <v>950</v>
      </c>
      <c r="D1810" s="77">
        <v>56.21</v>
      </c>
      <c r="E1810" s="67" t="s">
        <v>162</v>
      </c>
      <c r="XEV1810" s="49"/>
      <c r="XEW1810" s="49"/>
      <c r="XEX1810" s="49"/>
    </row>
    <row r="1811" ht="23" customHeight="1" spans="1:5 16376:16378">
      <c r="A1811" s="63" t="s">
        <v>159</v>
      </c>
      <c r="B1811" s="63" t="s">
        <v>164</v>
      </c>
      <c r="C1811" s="63" t="s">
        <v>950</v>
      </c>
      <c r="D1811" s="77">
        <v>261.52</v>
      </c>
      <c r="E1811" s="67" t="s">
        <v>162</v>
      </c>
      <c r="XEV1811" s="49"/>
      <c r="XEW1811" s="49"/>
      <c r="XEX1811" s="49"/>
    </row>
    <row r="1812" ht="23" customHeight="1" spans="1:5 16376:16378">
      <c r="A1812" s="63" t="s">
        <v>159</v>
      </c>
      <c r="B1812" s="63" t="s">
        <v>165</v>
      </c>
      <c r="C1812" s="63" t="s">
        <v>950</v>
      </c>
      <c r="D1812" s="77">
        <v>565.53</v>
      </c>
      <c r="E1812" s="67" t="s">
        <v>162</v>
      </c>
      <c r="XEV1812" s="49"/>
      <c r="XEW1812" s="49"/>
      <c r="XEX1812" s="49"/>
    </row>
    <row r="1813" ht="23" customHeight="1" spans="1:5 16376:16378">
      <c r="A1813" s="63" t="s">
        <v>159</v>
      </c>
      <c r="B1813" s="63" t="s">
        <v>160</v>
      </c>
      <c r="C1813" s="63" t="s">
        <v>950</v>
      </c>
      <c r="D1813" s="77">
        <v>2260.42</v>
      </c>
      <c r="E1813" s="67" t="s">
        <v>162</v>
      </c>
      <c r="XEV1813" s="49"/>
      <c r="XEW1813" s="49"/>
      <c r="XEX1813" s="49"/>
    </row>
    <row r="1814" ht="23" customHeight="1" spans="1:5 16376:16378">
      <c r="A1814" s="61" t="s">
        <v>167</v>
      </c>
      <c r="B1814" s="61"/>
      <c r="C1814" s="61"/>
      <c r="D1814" s="64">
        <v>112.15</v>
      </c>
      <c r="E1814" s="63"/>
      <c r="XEV1814" s="49"/>
      <c r="XEW1814" s="49"/>
      <c r="XEX1814" s="49"/>
    </row>
    <row r="1815" ht="23" customHeight="1" spans="1:5 16376:16378">
      <c r="A1815" s="63" t="s">
        <v>168</v>
      </c>
      <c r="B1815" s="63" t="s">
        <v>170</v>
      </c>
      <c r="C1815" s="63" t="s">
        <v>950</v>
      </c>
      <c r="D1815" s="77">
        <v>112.15</v>
      </c>
      <c r="E1815" s="67" t="s">
        <v>162</v>
      </c>
      <c r="XEV1815" s="49"/>
      <c r="XEW1815" s="49"/>
      <c r="XEX1815" s="49"/>
    </row>
    <row r="1816" ht="23" customHeight="1" spans="1:5 16376:16378">
      <c r="A1816" s="61" t="s">
        <v>951</v>
      </c>
      <c r="B1816" s="61"/>
      <c r="C1816" s="61"/>
      <c r="D1816" s="64">
        <f>D1817+D1823+D1826</f>
        <v>694.56</v>
      </c>
      <c r="E1816" s="63"/>
      <c r="XEV1816" s="49"/>
      <c r="XEW1816" s="49"/>
      <c r="XEX1816" s="49"/>
    </row>
    <row r="1817" ht="23" customHeight="1" spans="1:5 16376:16378">
      <c r="A1817" s="61" t="s">
        <v>158</v>
      </c>
      <c r="B1817" s="61"/>
      <c r="C1817" s="61"/>
      <c r="D1817" s="64">
        <v>250.86</v>
      </c>
      <c r="E1817" s="63"/>
      <c r="XEV1817" s="49"/>
      <c r="XEW1817" s="49"/>
      <c r="XEX1817" s="49"/>
    </row>
    <row r="1818" ht="23" customHeight="1" spans="1:5 16376:16378">
      <c r="A1818" s="63" t="s">
        <v>159</v>
      </c>
      <c r="B1818" s="63" t="s">
        <v>160</v>
      </c>
      <c r="C1818" s="63" t="s">
        <v>952</v>
      </c>
      <c r="D1818" s="77">
        <v>163.98</v>
      </c>
      <c r="E1818" s="67" t="s">
        <v>162</v>
      </c>
      <c r="XEV1818" s="49"/>
      <c r="XEW1818" s="49"/>
      <c r="XEX1818" s="49"/>
    </row>
    <row r="1819" ht="23" customHeight="1" spans="1:5 16376:16378">
      <c r="A1819" s="63" t="s">
        <v>159</v>
      </c>
      <c r="B1819" s="63" t="s">
        <v>164</v>
      </c>
      <c r="C1819" s="63" t="s">
        <v>952</v>
      </c>
      <c r="D1819" s="77">
        <v>19.67</v>
      </c>
      <c r="E1819" s="67" t="s">
        <v>162</v>
      </c>
      <c r="XEV1819" s="49"/>
      <c r="XEW1819" s="49"/>
      <c r="XEX1819" s="49"/>
    </row>
    <row r="1820" ht="23" customHeight="1" spans="1:5 16376:16378">
      <c r="A1820" s="63" t="s">
        <v>159</v>
      </c>
      <c r="B1820" s="63" t="s">
        <v>166</v>
      </c>
      <c r="C1820" s="63" t="s">
        <v>952</v>
      </c>
      <c r="D1820" s="77">
        <v>9.6</v>
      </c>
      <c r="E1820" s="67" t="s">
        <v>162</v>
      </c>
      <c r="XEV1820" s="49"/>
      <c r="XEW1820" s="49"/>
      <c r="XEX1820" s="49"/>
    </row>
    <row r="1821" ht="23" customHeight="1" spans="1:5 16376:16378">
      <c r="A1821" s="63" t="s">
        <v>159</v>
      </c>
      <c r="B1821" s="63" t="s">
        <v>163</v>
      </c>
      <c r="C1821" s="63" t="s">
        <v>952</v>
      </c>
      <c r="D1821" s="77">
        <v>16.87</v>
      </c>
      <c r="E1821" s="67" t="s">
        <v>162</v>
      </c>
      <c r="XEV1821" s="49"/>
      <c r="XEW1821" s="49"/>
      <c r="XEX1821" s="49"/>
    </row>
    <row r="1822" ht="23" customHeight="1" spans="1:5 16376:16378">
      <c r="A1822" s="63" t="s">
        <v>159</v>
      </c>
      <c r="B1822" s="63" t="s">
        <v>165</v>
      </c>
      <c r="C1822" s="63" t="s">
        <v>952</v>
      </c>
      <c r="D1822" s="77">
        <v>40.74</v>
      </c>
      <c r="E1822" s="67" t="s">
        <v>162</v>
      </c>
      <c r="XEV1822" s="49"/>
      <c r="XEW1822" s="49"/>
      <c r="XEX1822" s="49"/>
    </row>
    <row r="1823" ht="23" customHeight="1" spans="1:5 16376:16378">
      <c r="A1823" s="61" t="s">
        <v>167</v>
      </c>
      <c r="B1823" s="61"/>
      <c r="C1823" s="61"/>
      <c r="D1823" s="64">
        <v>30.7</v>
      </c>
      <c r="E1823" s="63"/>
      <c r="XEV1823" s="49"/>
      <c r="XEW1823" s="49"/>
      <c r="XEX1823" s="49"/>
    </row>
    <row r="1824" ht="23" customHeight="1" spans="1:5 16376:16378">
      <c r="A1824" s="63" t="s">
        <v>168</v>
      </c>
      <c r="B1824" s="63" t="s">
        <v>170</v>
      </c>
      <c r="C1824" s="63" t="s">
        <v>952</v>
      </c>
      <c r="D1824" s="77">
        <v>15.34</v>
      </c>
      <c r="E1824" s="67" t="s">
        <v>162</v>
      </c>
      <c r="XEV1824" s="49"/>
      <c r="XEW1824" s="49"/>
      <c r="XEX1824" s="49"/>
    </row>
    <row r="1825" ht="23" customHeight="1" spans="1:5 16376:16378">
      <c r="A1825" s="63" t="s">
        <v>168</v>
      </c>
      <c r="B1825" s="63" t="s">
        <v>169</v>
      </c>
      <c r="C1825" s="63" t="s">
        <v>952</v>
      </c>
      <c r="D1825" s="77">
        <v>15.36</v>
      </c>
      <c r="E1825" s="67" t="s">
        <v>162</v>
      </c>
      <c r="XEV1825" s="49"/>
      <c r="XEW1825" s="49"/>
      <c r="XEX1825" s="49"/>
    </row>
    <row r="1826" ht="23" customHeight="1" spans="1:5 16376:16378">
      <c r="A1826" s="78" t="s">
        <v>171</v>
      </c>
      <c r="B1826" s="78"/>
      <c r="C1826" s="79"/>
      <c r="D1826" s="80">
        <f>D1827</f>
        <v>413</v>
      </c>
      <c r="E1826" s="83"/>
      <c r="XEV1826" s="49"/>
      <c r="XEW1826" s="49"/>
      <c r="XEX1826" s="49"/>
    </row>
    <row r="1827" ht="23" customHeight="1" spans="1:5 16376:16378">
      <c r="A1827" s="78" t="s">
        <v>172</v>
      </c>
      <c r="B1827" s="75" t="s">
        <v>953</v>
      </c>
      <c r="C1827" s="63" t="s">
        <v>952</v>
      </c>
      <c r="D1827" s="73">
        <v>413</v>
      </c>
      <c r="E1827" s="76" t="s">
        <v>174</v>
      </c>
      <c r="XEV1827" s="49"/>
      <c r="XEW1827" s="49"/>
      <c r="XEX1827" s="49"/>
    </row>
    <row r="1828" ht="23" customHeight="1" spans="1:5 16376:16378">
      <c r="A1828" s="61" t="s">
        <v>954</v>
      </c>
      <c r="B1828" s="61"/>
      <c r="C1828" s="61"/>
      <c r="D1828" s="64">
        <f>D1829+D1835</f>
        <v>125.79</v>
      </c>
      <c r="E1828" s="63"/>
      <c r="XEV1828" s="49"/>
      <c r="XEW1828" s="49"/>
      <c r="XEX1828" s="49"/>
    </row>
    <row r="1829" ht="23" customHeight="1" spans="1:5 16376:16378">
      <c r="A1829" s="61" t="s">
        <v>158</v>
      </c>
      <c r="B1829" s="61"/>
      <c r="C1829" s="61"/>
      <c r="D1829" s="64">
        <v>111.35</v>
      </c>
      <c r="E1829" s="63"/>
      <c r="XEV1829" s="49"/>
      <c r="XEW1829" s="49"/>
      <c r="XEX1829" s="49"/>
    </row>
    <row r="1830" ht="23" customHeight="1" spans="1:5 16376:16378">
      <c r="A1830" s="63" t="s">
        <v>159</v>
      </c>
      <c r="B1830" s="63" t="s">
        <v>163</v>
      </c>
      <c r="C1830" s="63" t="s">
        <v>955</v>
      </c>
      <c r="D1830" s="77">
        <v>10.03</v>
      </c>
      <c r="E1830" s="67" t="s">
        <v>162</v>
      </c>
      <c r="XEV1830" s="49"/>
      <c r="XEW1830" s="49"/>
      <c r="XEX1830" s="49"/>
    </row>
    <row r="1831" ht="23" customHeight="1" spans="1:5 16376:16378">
      <c r="A1831" s="63" t="s">
        <v>159</v>
      </c>
      <c r="B1831" s="63" t="s">
        <v>165</v>
      </c>
      <c r="C1831" s="63" t="s">
        <v>955</v>
      </c>
      <c r="D1831" s="77">
        <v>17.62</v>
      </c>
      <c r="E1831" s="67" t="s">
        <v>162</v>
      </c>
      <c r="XEV1831" s="49"/>
      <c r="XEW1831" s="49"/>
      <c r="XEX1831" s="49"/>
    </row>
    <row r="1832" ht="23" customHeight="1" spans="1:5 16376:16378">
      <c r="A1832" s="63" t="s">
        <v>159</v>
      </c>
      <c r="B1832" s="63" t="s">
        <v>160</v>
      </c>
      <c r="C1832" s="63" t="s">
        <v>955</v>
      </c>
      <c r="D1832" s="77">
        <v>70.99</v>
      </c>
      <c r="E1832" s="67" t="s">
        <v>162</v>
      </c>
      <c r="XEV1832" s="49"/>
      <c r="XEW1832" s="49"/>
      <c r="XEX1832" s="49"/>
    </row>
    <row r="1833" ht="23" customHeight="1" spans="1:5 16376:16378">
      <c r="A1833" s="63" t="s">
        <v>159</v>
      </c>
      <c r="B1833" s="63" t="s">
        <v>164</v>
      </c>
      <c r="C1833" s="63" t="s">
        <v>955</v>
      </c>
      <c r="D1833" s="77">
        <v>8.51</v>
      </c>
      <c r="E1833" s="67" t="s">
        <v>162</v>
      </c>
      <c r="XEV1833" s="49"/>
      <c r="XEW1833" s="49"/>
      <c r="XEX1833" s="49"/>
    </row>
    <row r="1834" ht="23" customHeight="1" spans="1:5 16376:16378">
      <c r="A1834" s="63" t="s">
        <v>159</v>
      </c>
      <c r="B1834" s="63" t="s">
        <v>166</v>
      </c>
      <c r="C1834" s="63" t="s">
        <v>955</v>
      </c>
      <c r="D1834" s="77">
        <v>4.2</v>
      </c>
      <c r="E1834" s="67" t="s">
        <v>162</v>
      </c>
      <c r="XEV1834" s="49"/>
      <c r="XEW1834" s="49"/>
      <c r="XEX1834" s="49"/>
    </row>
    <row r="1835" ht="23" customHeight="1" spans="1:5 16376:16378">
      <c r="A1835" s="61" t="s">
        <v>167</v>
      </c>
      <c r="B1835" s="61"/>
      <c r="C1835" s="61"/>
      <c r="D1835" s="64">
        <v>14.44</v>
      </c>
      <c r="E1835" s="63"/>
      <c r="XEV1835" s="49"/>
      <c r="XEW1835" s="49"/>
      <c r="XEX1835" s="49"/>
    </row>
    <row r="1836" ht="23" customHeight="1" spans="1:5 16376:16378">
      <c r="A1836" s="63" t="s">
        <v>168</v>
      </c>
      <c r="B1836" s="63" t="s">
        <v>169</v>
      </c>
      <c r="C1836" s="63" t="s">
        <v>955</v>
      </c>
      <c r="D1836" s="77">
        <v>6.72</v>
      </c>
      <c r="E1836" s="67" t="s">
        <v>162</v>
      </c>
      <c r="XEV1836" s="49"/>
      <c r="XEW1836" s="49"/>
      <c r="XEX1836" s="49"/>
    </row>
    <row r="1837" ht="23" customHeight="1" spans="1:5 16376:16378">
      <c r="A1837" s="63" t="s">
        <v>168</v>
      </c>
      <c r="B1837" s="63" t="s">
        <v>170</v>
      </c>
      <c r="C1837" s="63" t="s">
        <v>955</v>
      </c>
      <c r="D1837" s="77">
        <v>7.72</v>
      </c>
      <c r="E1837" s="67" t="s">
        <v>162</v>
      </c>
      <c r="XEV1837" s="49"/>
      <c r="XEW1837" s="49"/>
      <c r="XEX1837" s="49"/>
    </row>
    <row r="1838" ht="23" customHeight="1" spans="1:5 16376:16378">
      <c r="A1838" s="61" t="s">
        <v>956</v>
      </c>
      <c r="B1838" s="61"/>
      <c r="C1838" s="61"/>
      <c r="D1838" s="64">
        <f>D1839+D1844</f>
        <v>438.08</v>
      </c>
      <c r="E1838" s="63"/>
      <c r="XEV1838" s="49"/>
      <c r="XEW1838" s="49"/>
      <c r="XEX1838" s="49"/>
    </row>
    <row r="1839" ht="23" customHeight="1" spans="1:5 16376:16378">
      <c r="A1839" s="61" t="s">
        <v>158</v>
      </c>
      <c r="B1839" s="61"/>
      <c r="C1839" s="61"/>
      <c r="D1839" s="64">
        <v>418.74</v>
      </c>
      <c r="E1839" s="63"/>
      <c r="XEV1839" s="49"/>
      <c r="XEW1839" s="49"/>
      <c r="XEX1839" s="49"/>
    </row>
    <row r="1840" ht="23" customHeight="1" spans="1:5 16376:16378">
      <c r="A1840" s="63" t="s">
        <v>159</v>
      </c>
      <c r="B1840" s="63" t="s">
        <v>165</v>
      </c>
      <c r="C1840" s="63" t="s">
        <v>957</v>
      </c>
      <c r="D1840" s="77">
        <v>73.52</v>
      </c>
      <c r="E1840" s="67" t="s">
        <v>162</v>
      </c>
      <c r="XEV1840" s="49"/>
      <c r="XEW1840" s="49"/>
      <c r="XEX1840" s="49"/>
    </row>
    <row r="1841" ht="23" customHeight="1" spans="1:5 16376:16378">
      <c r="A1841" s="63" t="s">
        <v>159</v>
      </c>
      <c r="B1841" s="63" t="s">
        <v>163</v>
      </c>
      <c r="C1841" s="63" t="s">
        <v>957</v>
      </c>
      <c r="D1841" s="77">
        <v>14.22</v>
      </c>
      <c r="E1841" s="67" t="s">
        <v>162</v>
      </c>
      <c r="XEV1841" s="49"/>
      <c r="XEW1841" s="49"/>
      <c r="XEX1841" s="49"/>
    </row>
    <row r="1842" ht="23" customHeight="1" spans="1:5 16376:16378">
      <c r="A1842" s="63" t="s">
        <v>159</v>
      </c>
      <c r="B1842" s="63" t="s">
        <v>160</v>
      </c>
      <c r="C1842" s="63" t="s">
        <v>957</v>
      </c>
      <c r="D1842" s="77">
        <v>295.59</v>
      </c>
      <c r="E1842" s="67" t="s">
        <v>162</v>
      </c>
      <c r="XEV1842" s="49"/>
      <c r="XEW1842" s="49"/>
      <c r="XEX1842" s="49"/>
    </row>
    <row r="1843" ht="23" customHeight="1" spans="1:5 16376:16378">
      <c r="A1843" s="63" t="s">
        <v>159</v>
      </c>
      <c r="B1843" s="63" t="s">
        <v>164</v>
      </c>
      <c r="C1843" s="63" t="s">
        <v>957</v>
      </c>
      <c r="D1843" s="77">
        <v>35.41</v>
      </c>
      <c r="E1843" s="67" t="s">
        <v>162</v>
      </c>
      <c r="XEV1843" s="49"/>
      <c r="XEW1843" s="49"/>
      <c r="XEX1843" s="49"/>
    </row>
    <row r="1844" ht="23" customHeight="1" spans="1:5 16376:16378">
      <c r="A1844" s="61" t="s">
        <v>167</v>
      </c>
      <c r="B1844" s="61"/>
      <c r="C1844" s="61"/>
      <c r="D1844" s="64">
        <v>19.34</v>
      </c>
      <c r="E1844" s="63"/>
      <c r="XEV1844" s="49"/>
      <c r="XEW1844" s="49"/>
      <c r="XEX1844" s="49"/>
    </row>
    <row r="1845" ht="23" customHeight="1" spans="1:5 16376:16378">
      <c r="A1845" s="63" t="s">
        <v>168</v>
      </c>
      <c r="B1845" s="63" t="s">
        <v>170</v>
      </c>
      <c r="C1845" s="63" t="s">
        <v>957</v>
      </c>
      <c r="D1845" s="77">
        <v>19.34</v>
      </c>
      <c r="E1845" s="67" t="s">
        <v>162</v>
      </c>
      <c r="XEV1845" s="49"/>
      <c r="XEW1845" s="49"/>
      <c r="XEX1845" s="49"/>
    </row>
    <row r="1846" ht="23" customHeight="1" spans="1:5 16376:16378">
      <c r="A1846" s="61" t="s">
        <v>958</v>
      </c>
      <c r="B1846" s="61"/>
      <c r="C1846" s="61"/>
      <c r="D1846" s="64">
        <f>D1847+D1852</f>
        <v>253.38</v>
      </c>
      <c r="E1846" s="63"/>
      <c r="XEV1846" s="49"/>
      <c r="XEW1846" s="49"/>
      <c r="XEX1846" s="49"/>
    </row>
    <row r="1847" ht="23" customHeight="1" spans="1:5 16376:16378">
      <c r="A1847" s="61" t="s">
        <v>158</v>
      </c>
      <c r="B1847" s="61"/>
      <c r="C1847" s="61"/>
      <c r="D1847" s="64">
        <v>246.52</v>
      </c>
      <c r="E1847" s="63"/>
      <c r="XEV1847" s="49"/>
      <c r="XEW1847" s="49"/>
      <c r="XEX1847" s="49"/>
    </row>
    <row r="1848" ht="23" customHeight="1" spans="1:5 16376:16378">
      <c r="A1848" s="63" t="s">
        <v>159</v>
      </c>
      <c r="B1848" s="63" t="s">
        <v>164</v>
      </c>
      <c r="C1848" s="63" t="s">
        <v>959</v>
      </c>
      <c r="D1848" s="77">
        <v>19.61</v>
      </c>
      <c r="E1848" s="67" t="s">
        <v>162</v>
      </c>
      <c r="XEV1848" s="49"/>
      <c r="XEW1848" s="49"/>
      <c r="XEX1848" s="49"/>
    </row>
    <row r="1849" ht="23" customHeight="1" spans="1:5 16376:16378">
      <c r="A1849" s="63" t="s">
        <v>159</v>
      </c>
      <c r="B1849" s="63" t="s">
        <v>163</v>
      </c>
      <c r="C1849" s="63" t="s">
        <v>959</v>
      </c>
      <c r="D1849" s="77">
        <v>2.79</v>
      </c>
      <c r="E1849" s="67" t="s">
        <v>162</v>
      </c>
      <c r="XEV1849" s="49"/>
      <c r="XEW1849" s="49"/>
      <c r="XEX1849" s="49"/>
    </row>
    <row r="1850" ht="23" customHeight="1" spans="1:5 16376:16378">
      <c r="A1850" s="63" t="s">
        <v>159</v>
      </c>
      <c r="B1850" s="63" t="s">
        <v>160</v>
      </c>
      <c r="C1850" s="63" t="s">
        <v>959</v>
      </c>
      <c r="D1850" s="77">
        <v>183</v>
      </c>
      <c r="E1850" s="67" t="s">
        <v>162</v>
      </c>
      <c r="XEV1850" s="49"/>
      <c r="XEW1850" s="49"/>
      <c r="XEX1850" s="49"/>
    </row>
    <row r="1851" ht="23" customHeight="1" spans="1:5 16376:16378">
      <c r="A1851" s="63" t="s">
        <v>159</v>
      </c>
      <c r="B1851" s="63" t="s">
        <v>165</v>
      </c>
      <c r="C1851" s="63" t="s">
        <v>959</v>
      </c>
      <c r="D1851" s="77">
        <v>41.13</v>
      </c>
      <c r="E1851" s="67" t="s">
        <v>162</v>
      </c>
      <c r="XEV1851" s="49"/>
      <c r="XEW1851" s="49"/>
      <c r="XEX1851" s="49"/>
    </row>
    <row r="1852" ht="23" customHeight="1" spans="1:5 16376:16378">
      <c r="A1852" s="61" t="s">
        <v>167</v>
      </c>
      <c r="B1852" s="61"/>
      <c r="C1852" s="61"/>
      <c r="D1852" s="64">
        <v>6.86</v>
      </c>
      <c r="E1852" s="63"/>
      <c r="XEV1852" s="49"/>
      <c r="XEW1852" s="49"/>
      <c r="XEX1852" s="49"/>
    </row>
    <row r="1853" ht="23" customHeight="1" spans="1:5 16376:16378">
      <c r="A1853" s="63" t="s">
        <v>168</v>
      </c>
      <c r="B1853" s="63" t="s">
        <v>170</v>
      </c>
      <c r="C1853" s="63" t="s">
        <v>959</v>
      </c>
      <c r="D1853" s="77">
        <v>6.86</v>
      </c>
      <c r="E1853" s="67" t="s">
        <v>162</v>
      </c>
      <c r="XEV1853" s="49"/>
      <c r="XEW1853" s="49"/>
      <c r="XEX1853" s="49"/>
    </row>
    <row r="1854" ht="23" customHeight="1" spans="1:5 16376:16378">
      <c r="A1854" s="61" t="s">
        <v>960</v>
      </c>
      <c r="B1854" s="61"/>
      <c r="C1854" s="61"/>
      <c r="D1854" s="64">
        <f>D1855+D1860</f>
        <v>2997.5</v>
      </c>
      <c r="E1854" s="63"/>
      <c r="XEV1854" s="49"/>
      <c r="XEW1854" s="49"/>
      <c r="XEX1854" s="49"/>
    </row>
    <row r="1855" ht="23" customHeight="1" spans="1:5 16376:16378">
      <c r="A1855" s="61" t="s">
        <v>158</v>
      </c>
      <c r="B1855" s="61"/>
      <c r="C1855" s="61"/>
      <c r="D1855" s="64">
        <v>2889.66</v>
      </c>
      <c r="E1855" s="63"/>
      <c r="XEV1855" s="49"/>
      <c r="XEW1855" s="49"/>
      <c r="XEX1855" s="49"/>
    </row>
    <row r="1856" ht="23" customHeight="1" spans="1:5 16376:16378">
      <c r="A1856" s="63" t="s">
        <v>159</v>
      </c>
      <c r="B1856" s="63" t="s">
        <v>165</v>
      </c>
      <c r="C1856" s="63" t="s">
        <v>961</v>
      </c>
      <c r="D1856" s="77">
        <v>515.23</v>
      </c>
      <c r="E1856" s="67" t="s">
        <v>162</v>
      </c>
      <c r="XEV1856" s="49"/>
      <c r="XEW1856" s="49"/>
      <c r="XEX1856" s="49"/>
    </row>
    <row r="1857" ht="23" customHeight="1" spans="1:5 16376:16378">
      <c r="A1857" s="63" t="s">
        <v>159</v>
      </c>
      <c r="B1857" s="63" t="s">
        <v>163</v>
      </c>
      <c r="C1857" s="63" t="s">
        <v>961</v>
      </c>
      <c r="D1857" s="77">
        <v>60.97</v>
      </c>
      <c r="E1857" s="67" t="s">
        <v>162</v>
      </c>
      <c r="XEV1857" s="49"/>
      <c r="XEW1857" s="49"/>
      <c r="XEX1857" s="49"/>
    </row>
    <row r="1858" ht="23" customHeight="1" spans="1:5 16376:16378">
      <c r="A1858" s="63" t="s">
        <v>159</v>
      </c>
      <c r="B1858" s="63" t="s">
        <v>160</v>
      </c>
      <c r="C1858" s="63" t="s">
        <v>961</v>
      </c>
      <c r="D1858" s="77">
        <v>2065.98</v>
      </c>
      <c r="E1858" s="67" t="s">
        <v>162</v>
      </c>
      <c r="XEV1858" s="49"/>
      <c r="XEW1858" s="49"/>
      <c r="XEX1858" s="49"/>
    </row>
    <row r="1859" ht="23" customHeight="1" spans="1:5 16376:16378">
      <c r="A1859" s="63" t="s">
        <v>159</v>
      </c>
      <c r="B1859" s="63" t="s">
        <v>164</v>
      </c>
      <c r="C1859" s="63" t="s">
        <v>961</v>
      </c>
      <c r="D1859" s="77">
        <v>247.49</v>
      </c>
      <c r="E1859" s="67" t="s">
        <v>162</v>
      </c>
      <c r="XEV1859" s="49"/>
      <c r="XEW1859" s="49"/>
      <c r="XEX1859" s="49"/>
    </row>
    <row r="1860" ht="23" customHeight="1" spans="1:5 16376:16378">
      <c r="A1860" s="61" t="s">
        <v>167</v>
      </c>
      <c r="B1860" s="61"/>
      <c r="C1860" s="61"/>
      <c r="D1860" s="64">
        <v>107.84</v>
      </c>
      <c r="E1860" s="63"/>
      <c r="XEV1860" s="49"/>
      <c r="XEW1860" s="49"/>
      <c r="XEX1860" s="49"/>
    </row>
    <row r="1861" ht="23" customHeight="1" spans="1:5 16376:16378">
      <c r="A1861" s="63" t="s">
        <v>168</v>
      </c>
      <c r="B1861" s="63" t="s">
        <v>170</v>
      </c>
      <c r="C1861" s="63" t="s">
        <v>961</v>
      </c>
      <c r="D1861" s="77">
        <v>107.84</v>
      </c>
      <c r="E1861" s="67" t="s">
        <v>162</v>
      </c>
      <c r="XEV1861" s="49"/>
      <c r="XEW1861" s="49"/>
      <c r="XEX1861" s="49"/>
    </row>
    <row r="1862" ht="23" customHeight="1" spans="1:5 16376:16378">
      <c r="A1862" s="61" t="s">
        <v>962</v>
      </c>
      <c r="B1862" s="61"/>
      <c r="C1862" s="61"/>
      <c r="D1862" s="64">
        <f>D1863+D1868+D1870</f>
        <v>1452.18</v>
      </c>
      <c r="E1862" s="63"/>
      <c r="XEV1862" s="49"/>
      <c r="XEW1862" s="49"/>
      <c r="XEX1862" s="49"/>
    </row>
    <row r="1863" ht="23" customHeight="1" spans="1:5 16376:16378">
      <c r="A1863" s="61" t="s">
        <v>158</v>
      </c>
      <c r="B1863" s="61"/>
      <c r="C1863" s="61"/>
      <c r="D1863" s="64">
        <v>1377.35</v>
      </c>
      <c r="E1863" s="63"/>
      <c r="XEV1863" s="49"/>
      <c r="XEW1863" s="49"/>
      <c r="XEX1863" s="49"/>
    </row>
    <row r="1864" ht="23" customHeight="1" spans="1:5 16376:16378">
      <c r="A1864" s="63" t="s">
        <v>159</v>
      </c>
      <c r="B1864" s="63" t="s">
        <v>165</v>
      </c>
      <c r="C1864" s="63" t="s">
        <v>963</v>
      </c>
      <c r="D1864" s="77">
        <v>217.98</v>
      </c>
      <c r="E1864" s="67" t="s">
        <v>162</v>
      </c>
      <c r="XEV1864" s="49"/>
      <c r="XEW1864" s="49"/>
      <c r="XEX1864" s="49"/>
    </row>
    <row r="1865" ht="23" customHeight="1" spans="1:5 16376:16378">
      <c r="A1865" s="63" t="s">
        <v>159</v>
      </c>
      <c r="B1865" s="63" t="s">
        <v>160</v>
      </c>
      <c r="C1865" s="63" t="s">
        <v>963</v>
      </c>
      <c r="D1865" s="77">
        <v>974.69</v>
      </c>
      <c r="E1865" s="67" t="s">
        <v>162</v>
      </c>
      <c r="XEV1865" s="49"/>
      <c r="XEW1865" s="49"/>
      <c r="XEX1865" s="49"/>
    </row>
    <row r="1866" ht="23" customHeight="1" spans="1:5 16376:16378">
      <c r="A1866" s="63" t="s">
        <v>159</v>
      </c>
      <c r="B1866" s="63" t="s">
        <v>164</v>
      </c>
      <c r="C1866" s="63" t="s">
        <v>963</v>
      </c>
      <c r="D1866" s="77">
        <v>105.6</v>
      </c>
      <c r="E1866" s="67" t="s">
        <v>162</v>
      </c>
      <c r="XEV1866" s="49"/>
      <c r="XEW1866" s="49"/>
      <c r="XEX1866" s="49"/>
    </row>
    <row r="1867" ht="23" customHeight="1" spans="1:5 16376:16378">
      <c r="A1867" s="63" t="s">
        <v>159</v>
      </c>
      <c r="B1867" s="63" t="s">
        <v>163</v>
      </c>
      <c r="C1867" s="63" t="s">
        <v>963</v>
      </c>
      <c r="D1867" s="77">
        <v>79.07</v>
      </c>
      <c r="E1867" s="67" t="s">
        <v>162</v>
      </c>
      <c r="XEV1867" s="49"/>
      <c r="XEW1867" s="49"/>
      <c r="XEX1867" s="49"/>
    </row>
    <row r="1868" ht="23" customHeight="1" spans="1:5 16376:16378">
      <c r="A1868" s="61" t="s">
        <v>167</v>
      </c>
      <c r="B1868" s="61"/>
      <c r="C1868" s="61"/>
      <c r="D1868" s="64">
        <v>69.83</v>
      </c>
      <c r="E1868" s="63"/>
      <c r="XEV1868" s="49"/>
      <c r="XEW1868" s="49"/>
      <c r="XEX1868" s="49"/>
    </row>
    <row r="1869" ht="23" customHeight="1" spans="1:5 16376:16378">
      <c r="A1869" s="63" t="s">
        <v>168</v>
      </c>
      <c r="B1869" s="63" t="s">
        <v>170</v>
      </c>
      <c r="C1869" s="63" t="s">
        <v>963</v>
      </c>
      <c r="D1869" s="77">
        <v>69.83</v>
      </c>
      <c r="E1869" s="67" t="s">
        <v>162</v>
      </c>
      <c r="XEV1869" s="49"/>
      <c r="XEW1869" s="49"/>
      <c r="XEX1869" s="49"/>
    </row>
    <row r="1870" ht="23" customHeight="1" spans="1:5 16376:16378">
      <c r="A1870" s="78" t="s">
        <v>171</v>
      </c>
      <c r="B1870" s="78"/>
      <c r="C1870" s="79"/>
      <c r="D1870" s="80">
        <f>D1871</f>
        <v>5</v>
      </c>
      <c r="E1870" s="83"/>
      <c r="XEV1870" s="49"/>
      <c r="XEW1870" s="49"/>
      <c r="XEX1870" s="49"/>
    </row>
    <row r="1871" ht="23" customHeight="1" spans="1:5 16376:16378">
      <c r="A1871" s="78" t="s">
        <v>172</v>
      </c>
      <c r="B1871" s="75" t="s">
        <v>964</v>
      </c>
      <c r="C1871" s="63" t="s">
        <v>963</v>
      </c>
      <c r="D1871" s="73">
        <v>5</v>
      </c>
      <c r="E1871" s="76" t="s">
        <v>162</v>
      </c>
      <c r="XEV1871" s="49"/>
      <c r="XEW1871" s="49"/>
      <c r="XEX1871" s="49"/>
    </row>
    <row r="1872" ht="23" customHeight="1" spans="1:5 16376:16378">
      <c r="A1872" s="61" t="s">
        <v>965</v>
      </c>
      <c r="B1872" s="61"/>
      <c r="C1872" s="61"/>
      <c r="D1872" s="64">
        <f>D1873+D1878+D1880</f>
        <v>1781.21</v>
      </c>
      <c r="E1872" s="63"/>
      <c r="XEV1872" s="49"/>
      <c r="XEW1872" s="49"/>
      <c r="XEX1872" s="49"/>
    </row>
    <row r="1873" ht="23" customHeight="1" spans="1:5 16376:16378">
      <c r="A1873" s="61" t="s">
        <v>158</v>
      </c>
      <c r="B1873" s="61"/>
      <c r="C1873" s="61"/>
      <c r="D1873" s="64">
        <v>1700.43</v>
      </c>
      <c r="E1873" s="63"/>
      <c r="XEV1873" s="49"/>
      <c r="XEW1873" s="49"/>
      <c r="XEX1873" s="49"/>
    </row>
    <row r="1874" ht="23" customHeight="1" spans="1:5 16376:16378">
      <c r="A1874" s="63" t="s">
        <v>159</v>
      </c>
      <c r="B1874" s="63" t="s">
        <v>165</v>
      </c>
      <c r="C1874" s="63" t="s">
        <v>966</v>
      </c>
      <c r="D1874" s="77">
        <v>274.88</v>
      </c>
      <c r="E1874" s="67" t="s">
        <v>162</v>
      </c>
      <c r="XEV1874" s="49"/>
      <c r="XEW1874" s="49"/>
      <c r="XEX1874" s="49"/>
    </row>
    <row r="1875" ht="23" customHeight="1" spans="1:5 16376:16378">
      <c r="A1875" s="63" t="s">
        <v>159</v>
      </c>
      <c r="B1875" s="63" t="s">
        <v>160</v>
      </c>
      <c r="C1875" s="63" t="s">
        <v>966</v>
      </c>
      <c r="D1875" s="77">
        <v>1221.96</v>
      </c>
      <c r="E1875" s="67" t="s">
        <v>162</v>
      </c>
      <c r="XEV1875" s="49"/>
      <c r="XEW1875" s="49"/>
      <c r="XEX1875" s="49"/>
    </row>
    <row r="1876" ht="23" customHeight="1" spans="1:5 16376:16378">
      <c r="A1876" s="63" t="s">
        <v>159</v>
      </c>
      <c r="B1876" s="63" t="s">
        <v>163</v>
      </c>
      <c r="C1876" s="63" t="s">
        <v>966</v>
      </c>
      <c r="D1876" s="77">
        <v>70.72</v>
      </c>
      <c r="E1876" s="67" t="s">
        <v>162</v>
      </c>
      <c r="XEV1876" s="49"/>
      <c r="XEW1876" s="49"/>
      <c r="XEX1876" s="49"/>
    </row>
    <row r="1877" ht="23" customHeight="1" spans="1:5 16376:16378">
      <c r="A1877" s="63" t="s">
        <v>159</v>
      </c>
      <c r="B1877" s="63" t="s">
        <v>164</v>
      </c>
      <c r="C1877" s="63" t="s">
        <v>966</v>
      </c>
      <c r="D1877" s="77">
        <v>132.87</v>
      </c>
      <c r="E1877" s="67" t="s">
        <v>162</v>
      </c>
      <c r="XEV1877" s="49"/>
      <c r="XEW1877" s="49"/>
      <c r="XEX1877" s="49"/>
    </row>
    <row r="1878" ht="23" customHeight="1" spans="1:5 16376:16378">
      <c r="A1878" s="61" t="s">
        <v>167</v>
      </c>
      <c r="B1878" s="61"/>
      <c r="C1878" s="61"/>
      <c r="D1878" s="64">
        <v>75.78</v>
      </c>
      <c r="E1878" s="63"/>
      <c r="XEV1878" s="49"/>
      <c r="XEW1878" s="49"/>
      <c r="XEX1878" s="49"/>
    </row>
    <row r="1879" ht="23" customHeight="1" spans="1:5 16376:16378">
      <c r="A1879" s="63" t="s">
        <v>168</v>
      </c>
      <c r="B1879" s="63" t="s">
        <v>170</v>
      </c>
      <c r="C1879" s="63" t="s">
        <v>966</v>
      </c>
      <c r="D1879" s="77">
        <v>75.78</v>
      </c>
      <c r="E1879" s="67" t="s">
        <v>162</v>
      </c>
      <c r="XEV1879" s="49"/>
      <c r="XEW1879" s="49"/>
      <c r="XEX1879" s="49"/>
    </row>
    <row r="1880" ht="23" customHeight="1" spans="1:5 16376:16378">
      <c r="A1880" s="78" t="s">
        <v>171</v>
      </c>
      <c r="B1880" s="78"/>
      <c r="C1880" s="79"/>
      <c r="D1880" s="80">
        <f>D1881</f>
        <v>5</v>
      </c>
      <c r="E1880" s="83"/>
      <c r="XEV1880" s="49"/>
      <c r="XEW1880" s="49"/>
      <c r="XEX1880" s="49"/>
    </row>
    <row r="1881" ht="23" customHeight="1" spans="1:5 16376:16378">
      <c r="A1881" s="78" t="s">
        <v>172</v>
      </c>
      <c r="B1881" s="75" t="s">
        <v>964</v>
      </c>
      <c r="C1881" s="63" t="s">
        <v>966</v>
      </c>
      <c r="D1881" s="73">
        <v>5</v>
      </c>
      <c r="E1881" s="76" t="s">
        <v>162</v>
      </c>
      <c r="XEV1881" s="49"/>
      <c r="XEW1881" s="49"/>
      <c r="XEX1881" s="49"/>
    </row>
    <row r="1882" ht="23" customHeight="1" spans="1:5 16376:16378">
      <c r="A1882" s="61" t="s">
        <v>967</v>
      </c>
      <c r="B1882" s="61"/>
      <c r="C1882" s="61"/>
      <c r="D1882" s="64">
        <f>D1883+D1888+D1890</f>
        <v>1179.38</v>
      </c>
      <c r="E1882" s="63"/>
      <c r="XEV1882" s="49"/>
      <c r="XEW1882" s="49"/>
      <c r="XEX1882" s="49"/>
    </row>
    <row r="1883" ht="23" customHeight="1" spans="1:5 16376:16378">
      <c r="A1883" s="61" t="s">
        <v>158</v>
      </c>
      <c r="B1883" s="61"/>
      <c r="C1883" s="61"/>
      <c r="D1883" s="64">
        <v>1126.55</v>
      </c>
      <c r="E1883" s="63"/>
      <c r="XEV1883" s="49"/>
      <c r="XEW1883" s="49"/>
      <c r="XEX1883" s="49"/>
    </row>
    <row r="1884" ht="23" customHeight="1" spans="1:5 16376:16378">
      <c r="A1884" s="63" t="s">
        <v>159</v>
      </c>
      <c r="B1884" s="63" t="s">
        <v>160</v>
      </c>
      <c r="C1884" s="63" t="s">
        <v>968</v>
      </c>
      <c r="D1884" s="77">
        <v>799.26</v>
      </c>
      <c r="E1884" s="67" t="s">
        <v>162</v>
      </c>
      <c r="XEV1884" s="49"/>
      <c r="XEW1884" s="49"/>
      <c r="XEX1884" s="49"/>
    </row>
    <row r="1885" ht="23" customHeight="1" spans="1:5 16376:16378">
      <c r="A1885" s="63" t="s">
        <v>159</v>
      </c>
      <c r="B1885" s="63" t="s">
        <v>163</v>
      </c>
      <c r="C1885" s="63" t="s">
        <v>968</v>
      </c>
      <c r="D1885" s="77">
        <v>32.62</v>
      </c>
      <c r="E1885" s="67" t="s">
        <v>162</v>
      </c>
      <c r="XEV1885" s="49"/>
      <c r="XEW1885" s="49"/>
      <c r="XEX1885" s="49"/>
    </row>
    <row r="1886" ht="23" customHeight="1" spans="1:5 16376:16378">
      <c r="A1886" s="63" t="s">
        <v>159</v>
      </c>
      <c r="B1886" s="63" t="s">
        <v>165</v>
      </c>
      <c r="C1886" s="63" t="s">
        <v>968</v>
      </c>
      <c r="D1886" s="77">
        <v>198.9</v>
      </c>
      <c r="E1886" s="67" t="s">
        <v>162</v>
      </c>
      <c r="XEV1886" s="49"/>
      <c r="XEW1886" s="49"/>
      <c r="XEX1886" s="49"/>
    </row>
    <row r="1887" ht="23" customHeight="1" spans="1:5 16376:16378">
      <c r="A1887" s="63" t="s">
        <v>159</v>
      </c>
      <c r="B1887" s="63" t="s">
        <v>164</v>
      </c>
      <c r="C1887" s="63" t="s">
        <v>968</v>
      </c>
      <c r="D1887" s="77">
        <v>95.77</v>
      </c>
      <c r="E1887" s="67" t="s">
        <v>162</v>
      </c>
      <c r="XEV1887" s="49"/>
      <c r="XEW1887" s="49"/>
      <c r="XEX1887" s="49"/>
    </row>
    <row r="1888" ht="23" customHeight="1" spans="1:5 16376:16378">
      <c r="A1888" s="61" t="s">
        <v>167</v>
      </c>
      <c r="B1888" s="61"/>
      <c r="C1888" s="61"/>
      <c r="D1888" s="64">
        <v>48.83</v>
      </c>
      <c r="E1888" s="63"/>
      <c r="XEV1888" s="49"/>
      <c r="XEW1888" s="49"/>
      <c r="XEX1888" s="49"/>
    </row>
    <row r="1889" ht="23" customHeight="1" spans="1:5 16376:16378">
      <c r="A1889" s="63" t="s">
        <v>168</v>
      </c>
      <c r="B1889" s="63" t="s">
        <v>170</v>
      </c>
      <c r="C1889" s="63" t="s">
        <v>968</v>
      </c>
      <c r="D1889" s="77">
        <v>48.83</v>
      </c>
      <c r="E1889" s="67" t="s">
        <v>162</v>
      </c>
      <c r="XEV1889" s="49"/>
      <c r="XEW1889" s="49"/>
      <c r="XEX1889" s="49"/>
    </row>
    <row r="1890" ht="23" customHeight="1" spans="1:5 16376:16378">
      <c r="A1890" s="78" t="s">
        <v>171</v>
      </c>
      <c r="B1890" s="78"/>
      <c r="C1890" s="79"/>
      <c r="D1890" s="80">
        <f>D1891</f>
        <v>4</v>
      </c>
      <c r="E1890" s="83"/>
      <c r="XEV1890" s="49"/>
      <c r="XEW1890" s="49"/>
      <c r="XEX1890" s="49"/>
    </row>
    <row r="1891" ht="23" customHeight="1" spans="1:5 16376:16378">
      <c r="A1891" s="78" t="s">
        <v>172</v>
      </c>
      <c r="B1891" s="75" t="s">
        <v>964</v>
      </c>
      <c r="C1891" s="63" t="s">
        <v>968</v>
      </c>
      <c r="D1891" s="73">
        <v>4</v>
      </c>
      <c r="E1891" s="76" t="s">
        <v>162</v>
      </c>
      <c r="XEV1891" s="49"/>
      <c r="XEW1891" s="49"/>
      <c r="XEX1891" s="49"/>
    </row>
    <row r="1892" ht="23" customHeight="1" spans="1:5 16376:16378">
      <c r="A1892" s="61" t="s">
        <v>969</v>
      </c>
      <c r="B1892" s="61"/>
      <c r="C1892" s="61"/>
      <c r="D1892" s="64">
        <f>D1893+D1898+D1900</f>
        <v>5157.68</v>
      </c>
      <c r="E1892" s="63"/>
      <c r="XEV1892" s="49"/>
      <c r="XEW1892" s="49"/>
      <c r="XEX1892" s="49"/>
    </row>
    <row r="1893" ht="23" customHeight="1" spans="1:5 16376:16378">
      <c r="A1893" s="61" t="s">
        <v>158</v>
      </c>
      <c r="B1893" s="61"/>
      <c r="C1893" s="61"/>
      <c r="D1893" s="64">
        <v>4932.67</v>
      </c>
      <c r="E1893" s="63"/>
      <c r="XEV1893" s="49"/>
      <c r="XEW1893" s="49"/>
      <c r="XEX1893" s="49"/>
    </row>
    <row r="1894" ht="23" customHeight="1" spans="1:5 16376:16378">
      <c r="A1894" s="63" t="s">
        <v>159</v>
      </c>
      <c r="B1894" s="63" t="s">
        <v>165</v>
      </c>
      <c r="C1894" s="63" t="s">
        <v>970</v>
      </c>
      <c r="D1894" s="77">
        <v>852.59</v>
      </c>
      <c r="E1894" s="67" t="s">
        <v>162</v>
      </c>
      <c r="XEV1894" s="49"/>
      <c r="XEW1894" s="49"/>
      <c r="XEX1894" s="49"/>
    </row>
    <row r="1895" ht="23" customHeight="1" spans="1:5 16376:16378">
      <c r="A1895" s="63" t="s">
        <v>159</v>
      </c>
      <c r="B1895" s="63" t="s">
        <v>163</v>
      </c>
      <c r="C1895" s="63" t="s">
        <v>970</v>
      </c>
      <c r="D1895" s="77">
        <v>206.02</v>
      </c>
      <c r="E1895" s="67" t="s">
        <v>162</v>
      </c>
      <c r="XEV1895" s="49"/>
      <c r="XEW1895" s="49"/>
      <c r="XEX1895" s="49"/>
    </row>
    <row r="1896" ht="23" customHeight="1" spans="1:5 16376:16378">
      <c r="A1896" s="63" t="s">
        <v>159</v>
      </c>
      <c r="B1896" s="63" t="s">
        <v>164</v>
      </c>
      <c r="C1896" s="63" t="s">
        <v>970</v>
      </c>
      <c r="D1896" s="77">
        <v>409.77</v>
      </c>
      <c r="E1896" s="67" t="s">
        <v>162</v>
      </c>
      <c r="XEV1896" s="49"/>
      <c r="XEW1896" s="49"/>
      <c r="XEX1896" s="49"/>
    </row>
    <row r="1897" ht="23" customHeight="1" spans="1:5 16376:16378">
      <c r="A1897" s="63" t="s">
        <v>159</v>
      </c>
      <c r="B1897" s="63" t="s">
        <v>160</v>
      </c>
      <c r="C1897" s="63" t="s">
        <v>970</v>
      </c>
      <c r="D1897" s="77">
        <v>3464.29</v>
      </c>
      <c r="E1897" s="67" t="s">
        <v>162</v>
      </c>
      <c r="XEV1897" s="49"/>
      <c r="XEW1897" s="49"/>
      <c r="XEX1897" s="49"/>
    </row>
    <row r="1898" ht="23" customHeight="1" spans="1:5 16376:16378">
      <c r="A1898" s="61" t="s">
        <v>167</v>
      </c>
      <c r="B1898" s="61"/>
      <c r="C1898" s="61"/>
      <c r="D1898" s="64">
        <v>219.01</v>
      </c>
      <c r="E1898" s="63"/>
      <c r="XEV1898" s="49"/>
      <c r="XEW1898" s="49"/>
      <c r="XEX1898" s="49"/>
    </row>
    <row r="1899" ht="23" customHeight="1" spans="1:5 16376:16378">
      <c r="A1899" s="63" t="s">
        <v>168</v>
      </c>
      <c r="B1899" s="63" t="s">
        <v>170</v>
      </c>
      <c r="C1899" s="63" t="s">
        <v>970</v>
      </c>
      <c r="D1899" s="77">
        <v>219.01</v>
      </c>
      <c r="E1899" s="67" t="s">
        <v>162</v>
      </c>
      <c r="XEV1899" s="49"/>
      <c r="XEW1899" s="49"/>
      <c r="XEX1899" s="49"/>
    </row>
    <row r="1900" ht="23" customHeight="1" spans="1:5 16376:16378">
      <c r="A1900" s="78" t="s">
        <v>171</v>
      </c>
      <c r="B1900" s="78"/>
      <c r="C1900" s="79"/>
      <c r="D1900" s="80">
        <f>D1901</f>
        <v>6</v>
      </c>
      <c r="E1900" s="83"/>
      <c r="XEV1900" s="49"/>
      <c r="XEW1900" s="49"/>
      <c r="XEX1900" s="49"/>
    </row>
    <row r="1901" ht="23" customHeight="1" spans="1:5 16376:16378">
      <c r="A1901" s="78" t="s">
        <v>172</v>
      </c>
      <c r="B1901" s="75" t="s">
        <v>964</v>
      </c>
      <c r="C1901" s="63" t="s">
        <v>970</v>
      </c>
      <c r="D1901" s="73">
        <v>6</v>
      </c>
      <c r="E1901" s="76" t="s">
        <v>162</v>
      </c>
      <c r="XEV1901" s="49"/>
      <c r="XEW1901" s="49"/>
      <c r="XEX1901" s="49"/>
    </row>
    <row r="1902" ht="23" customHeight="1" spans="1:5 16376:16378">
      <c r="A1902" s="61" t="s">
        <v>971</v>
      </c>
      <c r="B1902" s="61"/>
      <c r="C1902" s="61"/>
      <c r="D1902" s="64">
        <f>D1903+D1908+D1910</f>
        <v>3963.72</v>
      </c>
      <c r="E1902" s="63"/>
      <c r="XEV1902" s="49"/>
      <c r="XEW1902" s="49"/>
      <c r="XEX1902" s="49"/>
    </row>
    <row r="1903" ht="23" customHeight="1" spans="1:5 16376:16378">
      <c r="A1903" s="61" t="s">
        <v>158</v>
      </c>
      <c r="B1903" s="61"/>
      <c r="C1903" s="61"/>
      <c r="D1903" s="64">
        <v>3793.75</v>
      </c>
      <c r="E1903" s="63"/>
      <c r="XEV1903" s="49"/>
      <c r="XEW1903" s="49"/>
      <c r="XEX1903" s="49"/>
    </row>
    <row r="1904" ht="23" customHeight="1" spans="1:5 16376:16378">
      <c r="A1904" s="63" t="s">
        <v>159</v>
      </c>
      <c r="B1904" s="63" t="s">
        <v>165</v>
      </c>
      <c r="C1904" s="63" t="s">
        <v>972</v>
      </c>
      <c r="D1904" s="77">
        <v>612.49</v>
      </c>
      <c r="E1904" s="67" t="s">
        <v>162</v>
      </c>
      <c r="XEV1904" s="49"/>
      <c r="XEW1904" s="49"/>
      <c r="XEX1904" s="49"/>
    </row>
    <row r="1905" ht="23" customHeight="1" spans="1:5 16376:16378">
      <c r="A1905" s="63" t="s">
        <v>159</v>
      </c>
      <c r="B1905" s="63" t="s">
        <v>160</v>
      </c>
      <c r="C1905" s="63" t="s">
        <v>972</v>
      </c>
      <c r="D1905" s="77">
        <v>2710.15</v>
      </c>
      <c r="E1905" s="67" t="s">
        <v>162</v>
      </c>
      <c r="XEV1905" s="49"/>
      <c r="XEW1905" s="49"/>
      <c r="XEX1905" s="49"/>
    </row>
    <row r="1906" ht="23" customHeight="1" spans="1:5 16376:16378">
      <c r="A1906" s="63" t="s">
        <v>159</v>
      </c>
      <c r="B1906" s="63" t="s">
        <v>163</v>
      </c>
      <c r="C1906" s="63" t="s">
        <v>972</v>
      </c>
      <c r="D1906" s="77">
        <v>176.07</v>
      </c>
      <c r="E1906" s="67" t="s">
        <v>162</v>
      </c>
      <c r="XEV1906" s="49"/>
      <c r="XEW1906" s="49"/>
      <c r="XEX1906" s="49"/>
    </row>
    <row r="1907" ht="23" customHeight="1" spans="1:5 16376:16378">
      <c r="A1907" s="63" t="s">
        <v>159</v>
      </c>
      <c r="B1907" s="63" t="s">
        <v>164</v>
      </c>
      <c r="C1907" s="63" t="s">
        <v>972</v>
      </c>
      <c r="D1907" s="77">
        <v>295.03</v>
      </c>
      <c r="E1907" s="67" t="s">
        <v>162</v>
      </c>
      <c r="XEV1907" s="49"/>
      <c r="XEW1907" s="49"/>
      <c r="XEX1907" s="49"/>
    </row>
    <row r="1908" ht="23" customHeight="1" spans="1:5 16376:16378">
      <c r="A1908" s="61" t="s">
        <v>167</v>
      </c>
      <c r="B1908" s="61"/>
      <c r="C1908" s="61"/>
      <c r="D1908" s="64">
        <v>163.97</v>
      </c>
      <c r="E1908" s="63"/>
      <c r="XEV1908" s="49"/>
      <c r="XEW1908" s="49"/>
      <c r="XEX1908" s="49"/>
    </row>
    <row r="1909" ht="23" customHeight="1" spans="1:5 16376:16378">
      <c r="A1909" s="63" t="s">
        <v>168</v>
      </c>
      <c r="B1909" s="63" t="s">
        <v>170</v>
      </c>
      <c r="C1909" s="63" t="s">
        <v>972</v>
      </c>
      <c r="D1909" s="77">
        <v>163.97</v>
      </c>
      <c r="E1909" s="67" t="s">
        <v>162</v>
      </c>
      <c r="XEV1909" s="49"/>
      <c r="XEW1909" s="49"/>
      <c r="XEX1909" s="49"/>
    </row>
    <row r="1910" ht="23" customHeight="1" spans="1:5 16376:16378">
      <c r="A1910" s="78" t="s">
        <v>171</v>
      </c>
      <c r="B1910" s="78"/>
      <c r="C1910" s="79"/>
      <c r="D1910" s="80">
        <f>D1911</f>
        <v>6</v>
      </c>
      <c r="E1910" s="83"/>
      <c r="XEV1910" s="49"/>
      <c r="XEW1910" s="49"/>
      <c r="XEX1910" s="49"/>
    </row>
    <row r="1911" ht="23" customHeight="1" spans="1:5 16376:16378">
      <c r="A1911" s="78" t="s">
        <v>172</v>
      </c>
      <c r="B1911" s="75" t="s">
        <v>964</v>
      </c>
      <c r="C1911" s="63" t="s">
        <v>972</v>
      </c>
      <c r="D1911" s="73">
        <v>6</v>
      </c>
      <c r="E1911" s="76" t="s">
        <v>162</v>
      </c>
      <c r="XEV1911" s="49"/>
      <c r="XEW1911" s="49"/>
      <c r="XEX1911" s="49"/>
    </row>
    <row r="1912" ht="23" customHeight="1" spans="1:5 16376:16378">
      <c r="A1912" s="61" t="s">
        <v>973</v>
      </c>
      <c r="B1912" s="61"/>
      <c r="C1912" s="61"/>
      <c r="D1912" s="64">
        <f>D1913+D1918+D1920</f>
        <v>2602.57</v>
      </c>
      <c r="E1912" s="63"/>
      <c r="XEV1912" s="49"/>
      <c r="XEW1912" s="49"/>
      <c r="XEX1912" s="49"/>
    </row>
    <row r="1913" ht="23" customHeight="1" spans="1:5 16376:16378">
      <c r="A1913" s="61" t="s">
        <v>158</v>
      </c>
      <c r="B1913" s="61"/>
      <c r="C1913" s="61"/>
      <c r="D1913" s="64">
        <v>2483.67</v>
      </c>
      <c r="E1913" s="63"/>
      <c r="XEV1913" s="49"/>
      <c r="XEW1913" s="49"/>
      <c r="XEX1913" s="49"/>
    </row>
    <row r="1914" ht="23" customHeight="1" spans="1:5 16376:16378">
      <c r="A1914" s="63" t="s">
        <v>159</v>
      </c>
      <c r="B1914" s="63" t="s">
        <v>165</v>
      </c>
      <c r="C1914" s="63" t="s">
        <v>974</v>
      </c>
      <c r="D1914" s="77">
        <v>425.92</v>
      </c>
      <c r="E1914" s="67" t="s">
        <v>162</v>
      </c>
      <c r="XEV1914" s="49"/>
      <c r="XEW1914" s="49"/>
      <c r="XEX1914" s="49"/>
    </row>
    <row r="1915" ht="23" customHeight="1" spans="1:5 16376:16378">
      <c r="A1915" s="63" t="s">
        <v>159</v>
      </c>
      <c r="B1915" s="63" t="s">
        <v>163</v>
      </c>
      <c r="C1915" s="63" t="s">
        <v>974</v>
      </c>
      <c r="D1915" s="77">
        <v>112.63</v>
      </c>
      <c r="E1915" s="67" t="s">
        <v>162</v>
      </c>
      <c r="XEV1915" s="49"/>
      <c r="XEW1915" s="49"/>
      <c r="XEX1915" s="49"/>
    </row>
    <row r="1916" ht="23" customHeight="1" spans="1:5 16376:16378">
      <c r="A1916" s="63" t="s">
        <v>159</v>
      </c>
      <c r="B1916" s="63" t="s">
        <v>164</v>
      </c>
      <c r="C1916" s="63" t="s">
        <v>974</v>
      </c>
      <c r="D1916" s="77">
        <v>204.66</v>
      </c>
      <c r="E1916" s="67" t="s">
        <v>162</v>
      </c>
      <c r="XEV1916" s="49"/>
      <c r="XEW1916" s="49"/>
      <c r="XEX1916" s="49"/>
    </row>
    <row r="1917" ht="23" customHeight="1" spans="1:5 16376:16378">
      <c r="A1917" s="63" t="s">
        <v>159</v>
      </c>
      <c r="B1917" s="63" t="s">
        <v>160</v>
      </c>
      <c r="C1917" s="63" t="s">
        <v>974</v>
      </c>
      <c r="D1917" s="77">
        <v>1740.47</v>
      </c>
      <c r="E1917" s="67" t="s">
        <v>162</v>
      </c>
      <c r="XEV1917" s="49"/>
      <c r="XEW1917" s="49"/>
      <c r="XEX1917" s="49"/>
    </row>
    <row r="1918" ht="23" customHeight="1" spans="1:5 16376:16378">
      <c r="A1918" s="61" t="s">
        <v>167</v>
      </c>
      <c r="B1918" s="61"/>
      <c r="C1918" s="61"/>
      <c r="D1918" s="64">
        <v>113.9</v>
      </c>
      <c r="E1918" s="63"/>
      <c r="XEV1918" s="49"/>
      <c r="XEW1918" s="49"/>
      <c r="XEX1918" s="49"/>
    </row>
    <row r="1919" ht="23" customHeight="1" spans="1:5 16376:16378">
      <c r="A1919" s="63" t="s">
        <v>168</v>
      </c>
      <c r="B1919" s="63" t="s">
        <v>170</v>
      </c>
      <c r="C1919" s="63" t="s">
        <v>974</v>
      </c>
      <c r="D1919" s="77">
        <v>113.9</v>
      </c>
      <c r="E1919" s="67" t="s">
        <v>162</v>
      </c>
      <c r="XEV1919" s="49"/>
      <c r="XEW1919" s="49"/>
      <c r="XEX1919" s="49"/>
    </row>
    <row r="1920" ht="23" customHeight="1" spans="1:5 16376:16378">
      <c r="A1920" s="78" t="s">
        <v>171</v>
      </c>
      <c r="B1920" s="78"/>
      <c r="C1920" s="79"/>
      <c r="D1920" s="80">
        <f>D1921</f>
        <v>5</v>
      </c>
      <c r="E1920" s="83"/>
      <c r="XEV1920" s="49"/>
      <c r="XEW1920" s="49"/>
      <c r="XEX1920" s="49"/>
    </row>
    <row r="1921" ht="23" customHeight="1" spans="1:5 16376:16378">
      <c r="A1921" s="78" t="s">
        <v>172</v>
      </c>
      <c r="B1921" s="75" t="s">
        <v>964</v>
      </c>
      <c r="C1921" s="63" t="s">
        <v>974</v>
      </c>
      <c r="D1921" s="73">
        <v>5</v>
      </c>
      <c r="E1921" s="76" t="s">
        <v>162</v>
      </c>
      <c r="XEV1921" s="49"/>
      <c r="XEW1921" s="49"/>
      <c r="XEX1921" s="49"/>
    </row>
    <row r="1922" ht="23" customHeight="1" spans="1:5 16376:16378">
      <c r="A1922" s="61" t="s">
        <v>975</v>
      </c>
      <c r="B1922" s="61"/>
      <c r="C1922" s="61"/>
      <c r="D1922" s="64">
        <f>D1923+D1928+D1930</f>
        <v>5261.84</v>
      </c>
      <c r="E1922" s="63"/>
      <c r="XEV1922" s="49"/>
      <c r="XEW1922" s="49"/>
      <c r="XEX1922" s="49"/>
    </row>
    <row r="1923" ht="23" customHeight="1" spans="1:5 16376:16378">
      <c r="A1923" s="61" t="s">
        <v>158</v>
      </c>
      <c r="B1923" s="61"/>
      <c r="C1923" s="61"/>
      <c r="D1923" s="64">
        <v>5046.96</v>
      </c>
      <c r="E1923" s="63"/>
      <c r="XEV1923" s="49"/>
      <c r="XEW1923" s="49"/>
      <c r="XEX1923" s="49"/>
    </row>
    <row r="1924" ht="23" customHeight="1" spans="1:5 16376:16378">
      <c r="A1924" s="63" t="s">
        <v>159</v>
      </c>
      <c r="B1924" s="63" t="s">
        <v>160</v>
      </c>
      <c r="C1924" s="63" t="s">
        <v>976</v>
      </c>
      <c r="D1924" s="77">
        <v>3623.28</v>
      </c>
      <c r="E1924" s="67" t="s">
        <v>162</v>
      </c>
      <c r="XEV1924" s="49"/>
      <c r="XEW1924" s="49"/>
      <c r="XEX1924" s="49"/>
    </row>
    <row r="1925" ht="23" customHeight="1" spans="1:5 16376:16378">
      <c r="A1925" s="63" t="s">
        <v>159</v>
      </c>
      <c r="B1925" s="63" t="s">
        <v>163</v>
      </c>
      <c r="C1925" s="63" t="s">
        <v>976</v>
      </c>
      <c r="D1925" s="77">
        <v>211.25</v>
      </c>
      <c r="E1925" s="67" t="s">
        <v>162</v>
      </c>
      <c r="XEV1925" s="49"/>
      <c r="XEW1925" s="49"/>
      <c r="XEX1925" s="49"/>
    </row>
    <row r="1926" ht="23" customHeight="1" spans="1:5 16376:16378">
      <c r="A1926" s="63" t="s">
        <v>159</v>
      </c>
      <c r="B1926" s="63" t="s">
        <v>165</v>
      </c>
      <c r="C1926" s="63" t="s">
        <v>976</v>
      </c>
      <c r="D1926" s="77">
        <v>817.95</v>
      </c>
      <c r="E1926" s="67" t="s">
        <v>162</v>
      </c>
      <c r="XEV1926" s="49"/>
      <c r="XEW1926" s="49"/>
      <c r="XEX1926" s="49"/>
    </row>
    <row r="1927" ht="23" customHeight="1" spans="1:5 16376:16378">
      <c r="A1927" s="63" t="s">
        <v>159</v>
      </c>
      <c r="B1927" s="63" t="s">
        <v>164</v>
      </c>
      <c r="C1927" s="63" t="s">
        <v>976</v>
      </c>
      <c r="D1927" s="77">
        <v>394.47</v>
      </c>
      <c r="E1927" s="67" t="s">
        <v>162</v>
      </c>
      <c r="XEV1927" s="49"/>
      <c r="XEW1927" s="49"/>
      <c r="XEX1927" s="49"/>
    </row>
    <row r="1928" ht="23" customHeight="1" spans="1:5 16376:16378">
      <c r="A1928" s="61" t="s">
        <v>167</v>
      </c>
      <c r="B1928" s="61"/>
      <c r="C1928" s="61"/>
      <c r="D1928" s="64">
        <v>208.88</v>
      </c>
      <c r="E1928" s="63"/>
      <c r="XEV1928" s="49"/>
      <c r="XEW1928" s="49"/>
      <c r="XEX1928" s="49"/>
    </row>
    <row r="1929" ht="23" customHeight="1" spans="1:5 16376:16378">
      <c r="A1929" s="63" t="s">
        <v>168</v>
      </c>
      <c r="B1929" s="63" t="s">
        <v>170</v>
      </c>
      <c r="C1929" s="63" t="s">
        <v>976</v>
      </c>
      <c r="D1929" s="77">
        <v>208.88</v>
      </c>
      <c r="E1929" s="67" t="s">
        <v>162</v>
      </c>
      <c r="XEV1929" s="49"/>
      <c r="XEW1929" s="49"/>
      <c r="XEX1929" s="49"/>
    </row>
    <row r="1930" ht="23" customHeight="1" spans="1:5 16376:16378">
      <c r="A1930" s="78" t="s">
        <v>171</v>
      </c>
      <c r="B1930" s="78"/>
      <c r="C1930" s="79"/>
      <c r="D1930" s="80">
        <f>D1931</f>
        <v>6</v>
      </c>
      <c r="E1930" s="83"/>
      <c r="XEV1930" s="49"/>
      <c r="XEW1930" s="49"/>
      <c r="XEX1930" s="49"/>
    </row>
    <row r="1931" ht="23" customHeight="1" spans="1:5 16376:16378">
      <c r="A1931" s="78" t="s">
        <v>172</v>
      </c>
      <c r="B1931" s="75" t="s">
        <v>964</v>
      </c>
      <c r="C1931" s="63" t="s">
        <v>976</v>
      </c>
      <c r="D1931" s="73">
        <v>6</v>
      </c>
      <c r="E1931" s="76" t="s">
        <v>162</v>
      </c>
      <c r="XEV1931" s="49"/>
      <c r="XEW1931" s="49"/>
      <c r="XEX1931" s="49"/>
    </row>
    <row r="1932" ht="23" customHeight="1" spans="1:5 16376:16378">
      <c r="A1932" s="61" t="s">
        <v>977</v>
      </c>
      <c r="B1932" s="61"/>
      <c r="C1932" s="61"/>
      <c r="D1932" s="64">
        <f>D1933+D1938+D1940</f>
        <v>2788.82</v>
      </c>
      <c r="E1932" s="63"/>
      <c r="XEV1932" s="49"/>
      <c r="XEW1932" s="49"/>
      <c r="XEX1932" s="49"/>
    </row>
    <row r="1933" ht="23" customHeight="1" spans="1:5 16376:16378">
      <c r="A1933" s="61" t="s">
        <v>158</v>
      </c>
      <c r="B1933" s="61"/>
      <c r="C1933" s="61"/>
      <c r="D1933" s="64">
        <v>2654.37</v>
      </c>
      <c r="E1933" s="63"/>
      <c r="XEV1933" s="49"/>
      <c r="XEW1933" s="49"/>
      <c r="XEX1933" s="49"/>
    </row>
    <row r="1934" ht="23" customHeight="1" spans="1:5 16376:16378">
      <c r="A1934" s="63" t="s">
        <v>159</v>
      </c>
      <c r="B1934" s="63" t="s">
        <v>163</v>
      </c>
      <c r="C1934" s="63" t="s">
        <v>978</v>
      </c>
      <c r="D1934" s="77">
        <v>151.76</v>
      </c>
      <c r="E1934" s="67" t="s">
        <v>162</v>
      </c>
      <c r="XEV1934" s="49"/>
      <c r="XEW1934" s="49"/>
      <c r="XEX1934" s="49"/>
    </row>
    <row r="1935" ht="23" customHeight="1" spans="1:5 16376:16378">
      <c r="A1935" s="63" t="s">
        <v>159</v>
      </c>
      <c r="B1935" s="63" t="s">
        <v>160</v>
      </c>
      <c r="C1935" s="63" t="s">
        <v>978</v>
      </c>
      <c r="D1935" s="77">
        <v>1877.06</v>
      </c>
      <c r="E1935" s="67" t="s">
        <v>162</v>
      </c>
      <c r="XEV1935" s="49"/>
      <c r="XEW1935" s="49"/>
      <c r="XEX1935" s="49"/>
    </row>
    <row r="1936" ht="23" customHeight="1" spans="1:5 16376:16378">
      <c r="A1936" s="63" t="s">
        <v>159</v>
      </c>
      <c r="B1936" s="63" t="s">
        <v>165</v>
      </c>
      <c r="C1936" s="63" t="s">
        <v>978</v>
      </c>
      <c r="D1936" s="77">
        <v>421.77</v>
      </c>
      <c r="E1936" s="67" t="s">
        <v>162</v>
      </c>
      <c r="XEV1936" s="49"/>
      <c r="XEW1936" s="49"/>
      <c r="XEX1936" s="49"/>
    </row>
    <row r="1937" ht="23" customHeight="1" spans="1:5 16376:16378">
      <c r="A1937" s="63" t="s">
        <v>159</v>
      </c>
      <c r="B1937" s="63" t="s">
        <v>164</v>
      </c>
      <c r="C1937" s="63" t="s">
        <v>978</v>
      </c>
      <c r="D1937" s="77">
        <v>203.78</v>
      </c>
      <c r="E1937" s="67" t="s">
        <v>162</v>
      </c>
      <c r="XEV1937" s="49"/>
      <c r="XEW1937" s="49"/>
      <c r="XEX1937" s="49"/>
    </row>
    <row r="1938" ht="23" customHeight="1" spans="1:5 16376:16378">
      <c r="A1938" s="61" t="s">
        <v>167</v>
      </c>
      <c r="B1938" s="61"/>
      <c r="C1938" s="61"/>
      <c r="D1938" s="64">
        <v>129.45</v>
      </c>
      <c r="E1938" s="63"/>
      <c r="XEV1938" s="49"/>
      <c r="XEW1938" s="49"/>
      <c r="XEX1938" s="49"/>
    </row>
    <row r="1939" ht="23" customHeight="1" spans="1:5 16376:16378">
      <c r="A1939" s="63" t="s">
        <v>168</v>
      </c>
      <c r="B1939" s="63" t="s">
        <v>170</v>
      </c>
      <c r="C1939" s="63" t="s">
        <v>978</v>
      </c>
      <c r="D1939" s="77">
        <v>129.45</v>
      </c>
      <c r="E1939" s="67" t="s">
        <v>162</v>
      </c>
      <c r="XEV1939" s="49"/>
      <c r="XEW1939" s="49"/>
      <c r="XEX1939" s="49"/>
    </row>
    <row r="1940" ht="23" customHeight="1" spans="1:5 16376:16378">
      <c r="A1940" s="78" t="s">
        <v>171</v>
      </c>
      <c r="B1940" s="78"/>
      <c r="C1940" s="79"/>
      <c r="D1940" s="80">
        <f>D1941</f>
        <v>5</v>
      </c>
      <c r="E1940" s="83"/>
      <c r="XEV1940" s="49"/>
      <c r="XEW1940" s="49"/>
      <c r="XEX1940" s="49"/>
    </row>
    <row r="1941" ht="23" customHeight="1" spans="1:5 16376:16378">
      <c r="A1941" s="78" t="s">
        <v>172</v>
      </c>
      <c r="B1941" s="75" t="s">
        <v>964</v>
      </c>
      <c r="C1941" s="63" t="s">
        <v>978</v>
      </c>
      <c r="D1941" s="73">
        <v>5</v>
      </c>
      <c r="E1941" s="76" t="s">
        <v>162</v>
      </c>
      <c r="XEV1941" s="49"/>
      <c r="XEW1941" s="49"/>
      <c r="XEX1941" s="49"/>
    </row>
    <row r="1942" ht="23" customHeight="1" spans="1:5 16376:16378">
      <c r="A1942" s="61" t="s">
        <v>979</v>
      </c>
      <c r="B1942" s="61"/>
      <c r="C1942" s="61"/>
      <c r="D1942" s="64">
        <f>D1943+D1948+D1950</f>
        <v>2734.46</v>
      </c>
      <c r="E1942" s="63"/>
      <c r="XEV1942" s="49"/>
      <c r="XEW1942" s="49"/>
      <c r="XEX1942" s="49"/>
    </row>
    <row r="1943" ht="23" customHeight="1" spans="1:5 16376:16378">
      <c r="A1943" s="61" t="s">
        <v>158</v>
      </c>
      <c r="B1943" s="61"/>
      <c r="C1943" s="61"/>
      <c r="D1943" s="64">
        <v>2615.68</v>
      </c>
      <c r="E1943" s="63"/>
      <c r="XEV1943" s="49"/>
      <c r="XEW1943" s="49"/>
      <c r="XEX1943" s="49"/>
    </row>
    <row r="1944" ht="23" customHeight="1" spans="1:5 16376:16378">
      <c r="A1944" s="63" t="s">
        <v>159</v>
      </c>
      <c r="B1944" s="63" t="s">
        <v>160</v>
      </c>
      <c r="C1944" s="63" t="s">
        <v>980</v>
      </c>
      <c r="D1944" s="77">
        <v>1883.38</v>
      </c>
      <c r="E1944" s="67" t="s">
        <v>162</v>
      </c>
      <c r="XEV1944" s="49"/>
      <c r="XEW1944" s="49"/>
      <c r="XEX1944" s="49"/>
    </row>
    <row r="1945" ht="23" customHeight="1" spans="1:5 16376:16378">
      <c r="A1945" s="63" t="s">
        <v>159</v>
      </c>
      <c r="B1945" s="63" t="s">
        <v>164</v>
      </c>
      <c r="C1945" s="63" t="s">
        <v>980</v>
      </c>
      <c r="D1945" s="77">
        <v>202.7</v>
      </c>
      <c r="E1945" s="67" t="s">
        <v>162</v>
      </c>
      <c r="XEV1945" s="49"/>
      <c r="XEW1945" s="49"/>
      <c r="XEX1945" s="49"/>
    </row>
    <row r="1946" ht="23" customHeight="1" spans="1:5 16376:16378">
      <c r="A1946" s="63" t="s">
        <v>159</v>
      </c>
      <c r="B1946" s="63" t="s">
        <v>165</v>
      </c>
      <c r="C1946" s="63" t="s">
        <v>980</v>
      </c>
      <c r="D1946" s="77">
        <v>419.03</v>
      </c>
      <c r="E1946" s="67" t="s">
        <v>162</v>
      </c>
      <c r="XEV1946" s="49"/>
      <c r="XEW1946" s="49"/>
      <c r="XEX1946" s="49"/>
    </row>
    <row r="1947" ht="23" customHeight="1" spans="1:5 16376:16378">
      <c r="A1947" s="63" t="s">
        <v>159</v>
      </c>
      <c r="B1947" s="63" t="s">
        <v>163</v>
      </c>
      <c r="C1947" s="63" t="s">
        <v>980</v>
      </c>
      <c r="D1947" s="77">
        <v>110.57</v>
      </c>
      <c r="E1947" s="67" t="s">
        <v>162</v>
      </c>
      <c r="XEV1947" s="49"/>
      <c r="XEW1947" s="49"/>
      <c r="XEX1947" s="49"/>
    </row>
    <row r="1948" ht="23" customHeight="1" spans="1:5 16376:16378">
      <c r="A1948" s="61" t="s">
        <v>167</v>
      </c>
      <c r="B1948" s="61"/>
      <c r="C1948" s="61"/>
      <c r="D1948" s="64">
        <v>112.78</v>
      </c>
      <c r="E1948" s="63"/>
      <c r="XEV1948" s="49"/>
      <c r="XEW1948" s="49"/>
      <c r="XEX1948" s="49"/>
    </row>
    <row r="1949" ht="23" customHeight="1" spans="1:5 16376:16378">
      <c r="A1949" s="63" t="s">
        <v>168</v>
      </c>
      <c r="B1949" s="63" t="s">
        <v>170</v>
      </c>
      <c r="C1949" s="63" t="s">
        <v>980</v>
      </c>
      <c r="D1949" s="77">
        <v>112.78</v>
      </c>
      <c r="E1949" s="67" t="s">
        <v>162</v>
      </c>
      <c r="XEV1949" s="49"/>
      <c r="XEW1949" s="49"/>
      <c r="XEX1949" s="49"/>
    </row>
    <row r="1950" ht="23" customHeight="1" spans="1:5 16376:16378">
      <c r="A1950" s="78" t="s">
        <v>171</v>
      </c>
      <c r="B1950" s="78"/>
      <c r="C1950" s="79"/>
      <c r="D1950" s="80">
        <f>D1951</f>
        <v>6</v>
      </c>
      <c r="E1950" s="83"/>
      <c r="XEV1950" s="49"/>
      <c r="XEW1950" s="49"/>
      <c r="XEX1950" s="49"/>
    </row>
    <row r="1951" ht="23" customHeight="1" spans="1:5 16376:16378">
      <c r="A1951" s="78" t="s">
        <v>172</v>
      </c>
      <c r="B1951" s="75" t="s">
        <v>964</v>
      </c>
      <c r="C1951" s="63" t="s">
        <v>980</v>
      </c>
      <c r="D1951" s="73">
        <v>6</v>
      </c>
      <c r="E1951" s="76" t="s">
        <v>162</v>
      </c>
      <c r="XEV1951" s="49"/>
      <c r="XEW1951" s="49"/>
      <c r="XEX1951" s="49"/>
    </row>
    <row r="1952" ht="23" customHeight="1" spans="1:5 16376:16378">
      <c r="A1952" s="61" t="s">
        <v>981</v>
      </c>
      <c r="B1952" s="61"/>
      <c r="C1952" s="61"/>
      <c r="D1952" s="64">
        <f>D1953+D1958+D1960</f>
        <v>3308.26</v>
      </c>
      <c r="E1952" s="63"/>
      <c r="XEV1952" s="49"/>
      <c r="XEW1952" s="49"/>
      <c r="XEX1952" s="49"/>
    </row>
    <row r="1953" ht="23" customHeight="1" spans="1:5 16376:16378">
      <c r="A1953" s="61" t="s">
        <v>158</v>
      </c>
      <c r="B1953" s="61"/>
      <c r="C1953" s="61"/>
      <c r="D1953" s="64">
        <v>3166.05</v>
      </c>
      <c r="E1953" s="63"/>
      <c r="XEV1953" s="49"/>
      <c r="XEW1953" s="49"/>
      <c r="XEX1953" s="49"/>
    </row>
    <row r="1954" ht="23" customHeight="1" spans="1:5 16376:16378">
      <c r="A1954" s="63" t="s">
        <v>159</v>
      </c>
      <c r="B1954" s="63" t="s">
        <v>160</v>
      </c>
      <c r="C1954" s="63" t="s">
        <v>982</v>
      </c>
      <c r="D1954" s="77">
        <v>2231.98</v>
      </c>
      <c r="E1954" s="67" t="s">
        <v>162</v>
      </c>
      <c r="XEV1954" s="49"/>
      <c r="XEW1954" s="49"/>
      <c r="XEX1954" s="49"/>
    </row>
    <row r="1955" ht="23" customHeight="1" spans="1:5 16376:16378">
      <c r="A1955" s="63" t="s">
        <v>159</v>
      </c>
      <c r="B1955" s="63" t="s">
        <v>164</v>
      </c>
      <c r="C1955" s="63" t="s">
        <v>982</v>
      </c>
      <c r="D1955" s="77">
        <v>262.43</v>
      </c>
      <c r="E1955" s="67" t="s">
        <v>162</v>
      </c>
      <c r="XEV1955" s="49"/>
      <c r="XEW1955" s="49"/>
      <c r="XEX1955" s="49"/>
    </row>
    <row r="1956" ht="23" customHeight="1" spans="1:5 16376:16378">
      <c r="A1956" s="63" t="s">
        <v>159</v>
      </c>
      <c r="B1956" s="63" t="s">
        <v>163</v>
      </c>
      <c r="C1956" s="63" t="s">
        <v>982</v>
      </c>
      <c r="D1956" s="77">
        <v>125.4</v>
      </c>
      <c r="E1956" s="67" t="s">
        <v>162</v>
      </c>
      <c r="XEV1956" s="49"/>
      <c r="XEW1956" s="49"/>
      <c r="XEX1956" s="49"/>
    </row>
    <row r="1957" ht="23" customHeight="1" spans="1:5 16376:16378">
      <c r="A1957" s="63" t="s">
        <v>159</v>
      </c>
      <c r="B1957" s="63" t="s">
        <v>165</v>
      </c>
      <c r="C1957" s="63" t="s">
        <v>982</v>
      </c>
      <c r="D1957" s="77">
        <v>546.24</v>
      </c>
      <c r="E1957" s="67" t="s">
        <v>162</v>
      </c>
      <c r="XEV1957" s="49"/>
      <c r="XEW1957" s="49"/>
      <c r="XEX1957" s="49"/>
    </row>
    <row r="1958" ht="23" customHeight="1" spans="1:5 16376:16378">
      <c r="A1958" s="61" t="s">
        <v>167</v>
      </c>
      <c r="B1958" s="61"/>
      <c r="C1958" s="61"/>
      <c r="D1958" s="64">
        <v>136.21</v>
      </c>
      <c r="E1958" s="63"/>
      <c r="XEV1958" s="49"/>
      <c r="XEW1958" s="49"/>
      <c r="XEX1958" s="49"/>
    </row>
    <row r="1959" ht="23" customHeight="1" spans="1:5 16376:16378">
      <c r="A1959" s="63" t="s">
        <v>168</v>
      </c>
      <c r="B1959" s="63" t="s">
        <v>170</v>
      </c>
      <c r="C1959" s="63" t="s">
        <v>982</v>
      </c>
      <c r="D1959" s="77">
        <v>136.21</v>
      </c>
      <c r="E1959" s="67" t="s">
        <v>162</v>
      </c>
      <c r="XEV1959" s="49"/>
      <c r="XEW1959" s="49"/>
      <c r="XEX1959" s="49"/>
    </row>
    <row r="1960" ht="23" customHeight="1" spans="1:5 16376:16378">
      <c r="A1960" s="78" t="s">
        <v>171</v>
      </c>
      <c r="B1960" s="78"/>
      <c r="C1960" s="79"/>
      <c r="D1960" s="80">
        <f>D1961</f>
        <v>6</v>
      </c>
      <c r="E1960" s="83"/>
      <c r="XEV1960" s="49"/>
      <c r="XEW1960" s="49"/>
      <c r="XEX1960" s="49"/>
    </row>
    <row r="1961" ht="23" customHeight="1" spans="1:5 16376:16378">
      <c r="A1961" s="78" t="s">
        <v>172</v>
      </c>
      <c r="B1961" s="75" t="s">
        <v>964</v>
      </c>
      <c r="C1961" s="63" t="s">
        <v>982</v>
      </c>
      <c r="D1961" s="73">
        <v>6</v>
      </c>
      <c r="E1961" s="76" t="s">
        <v>162</v>
      </c>
      <c r="XEV1961" s="49"/>
      <c r="XEW1961" s="49"/>
      <c r="XEX1961" s="49"/>
    </row>
    <row r="1962" ht="23" customHeight="1" spans="1:5 16376:16378">
      <c r="A1962" s="61" t="s">
        <v>983</v>
      </c>
      <c r="B1962" s="61"/>
      <c r="C1962" s="61"/>
      <c r="D1962" s="64">
        <f>D1963+D1968+D1970</f>
        <v>2148.92</v>
      </c>
      <c r="E1962" s="63"/>
      <c r="XEV1962" s="49"/>
      <c r="XEW1962" s="49"/>
      <c r="XEX1962" s="49"/>
    </row>
    <row r="1963" ht="23" customHeight="1" spans="1:5 16376:16378">
      <c r="A1963" s="61" t="s">
        <v>158</v>
      </c>
      <c r="B1963" s="61"/>
      <c r="C1963" s="61"/>
      <c r="D1963" s="64">
        <v>2061.21</v>
      </c>
      <c r="E1963" s="63"/>
      <c r="XEV1963" s="49"/>
      <c r="XEW1963" s="49"/>
      <c r="XEX1963" s="49"/>
    </row>
    <row r="1964" ht="23" customHeight="1" spans="1:5 16376:16378">
      <c r="A1964" s="63" t="s">
        <v>159</v>
      </c>
      <c r="B1964" s="63" t="s">
        <v>160</v>
      </c>
      <c r="C1964" s="63" t="s">
        <v>984</v>
      </c>
      <c r="D1964" s="77">
        <v>1492.18</v>
      </c>
      <c r="E1964" s="67" t="s">
        <v>162</v>
      </c>
      <c r="XEV1964" s="49"/>
      <c r="XEW1964" s="49"/>
      <c r="XEX1964" s="49"/>
    </row>
    <row r="1965" ht="23" customHeight="1" spans="1:5 16376:16378">
      <c r="A1965" s="63" t="s">
        <v>159</v>
      </c>
      <c r="B1965" s="63" t="s">
        <v>163</v>
      </c>
      <c r="C1965" s="63" t="s">
        <v>984</v>
      </c>
      <c r="D1965" s="77">
        <v>70.33</v>
      </c>
      <c r="E1965" s="67" t="s">
        <v>162</v>
      </c>
      <c r="XEV1965" s="49"/>
      <c r="XEW1965" s="49"/>
      <c r="XEX1965" s="49"/>
    </row>
    <row r="1966" ht="23" customHeight="1" spans="1:5 16376:16378">
      <c r="A1966" s="63" t="s">
        <v>159</v>
      </c>
      <c r="B1966" s="63" t="s">
        <v>164</v>
      </c>
      <c r="C1966" s="63" t="s">
        <v>984</v>
      </c>
      <c r="D1966" s="77">
        <v>162.37</v>
      </c>
      <c r="E1966" s="67" t="s">
        <v>162</v>
      </c>
      <c r="XEV1966" s="49"/>
      <c r="XEW1966" s="49"/>
      <c r="XEX1966" s="49"/>
    </row>
    <row r="1967" ht="23" customHeight="1" spans="1:5 16376:16378">
      <c r="A1967" s="63" t="s">
        <v>159</v>
      </c>
      <c r="B1967" s="63" t="s">
        <v>165</v>
      </c>
      <c r="C1967" s="63" t="s">
        <v>984</v>
      </c>
      <c r="D1967" s="77">
        <v>336.33</v>
      </c>
      <c r="E1967" s="67" t="s">
        <v>162</v>
      </c>
      <c r="XEV1967" s="49"/>
      <c r="XEW1967" s="49"/>
      <c r="XEX1967" s="49"/>
    </row>
    <row r="1968" ht="23" customHeight="1" spans="1:5 16376:16378">
      <c r="A1968" s="61" t="s">
        <v>167</v>
      </c>
      <c r="B1968" s="61"/>
      <c r="C1968" s="61"/>
      <c r="D1968" s="64">
        <v>82.71</v>
      </c>
      <c r="E1968" s="63"/>
      <c r="XEV1968" s="49"/>
      <c r="XEW1968" s="49"/>
      <c r="XEX1968" s="49"/>
    </row>
    <row r="1969" ht="23" customHeight="1" spans="1:5 16376:16378">
      <c r="A1969" s="63" t="s">
        <v>168</v>
      </c>
      <c r="B1969" s="63" t="s">
        <v>170</v>
      </c>
      <c r="C1969" s="63" t="s">
        <v>984</v>
      </c>
      <c r="D1969" s="77">
        <v>82.71</v>
      </c>
      <c r="E1969" s="67" t="s">
        <v>162</v>
      </c>
      <c r="XEV1969" s="49"/>
      <c r="XEW1969" s="49"/>
      <c r="XEX1969" s="49"/>
    </row>
    <row r="1970" ht="23" customHeight="1" spans="1:5 16376:16378">
      <c r="A1970" s="78" t="s">
        <v>171</v>
      </c>
      <c r="B1970" s="78"/>
      <c r="C1970" s="79"/>
      <c r="D1970" s="80">
        <f>D1971</f>
        <v>5</v>
      </c>
      <c r="E1970" s="83"/>
      <c r="XEV1970" s="49"/>
      <c r="XEW1970" s="49"/>
      <c r="XEX1970" s="49"/>
    </row>
    <row r="1971" ht="23" customHeight="1" spans="1:5 16376:16378">
      <c r="A1971" s="78" t="s">
        <v>172</v>
      </c>
      <c r="B1971" s="75" t="s">
        <v>964</v>
      </c>
      <c r="C1971" s="63" t="s">
        <v>984</v>
      </c>
      <c r="D1971" s="73">
        <v>5</v>
      </c>
      <c r="E1971" s="76" t="s">
        <v>162</v>
      </c>
      <c r="XEV1971" s="49"/>
      <c r="XEW1971" s="49"/>
      <c r="XEX1971" s="49"/>
    </row>
    <row r="1972" ht="23" customHeight="1" spans="1:5 16376:16378">
      <c r="A1972" s="61" t="s">
        <v>985</v>
      </c>
      <c r="B1972" s="61"/>
      <c r="C1972" s="61"/>
      <c r="D1972" s="64">
        <f>D1973+D1978+D1980</f>
        <v>1088.26</v>
      </c>
      <c r="E1972" s="63"/>
      <c r="XEV1972" s="49"/>
      <c r="XEW1972" s="49"/>
      <c r="XEX1972" s="49"/>
    </row>
    <row r="1973" ht="23" customHeight="1" spans="1:5 16376:16378">
      <c r="A1973" s="61" t="s">
        <v>158</v>
      </c>
      <c r="B1973" s="61"/>
      <c r="C1973" s="61"/>
      <c r="D1973" s="64">
        <v>1031.49</v>
      </c>
      <c r="E1973" s="63"/>
      <c r="XEV1973" s="49"/>
      <c r="XEW1973" s="49"/>
      <c r="XEX1973" s="49"/>
    </row>
    <row r="1974" ht="23" customHeight="1" spans="1:5 16376:16378">
      <c r="A1974" s="63" t="s">
        <v>159</v>
      </c>
      <c r="B1974" s="63" t="s">
        <v>164</v>
      </c>
      <c r="C1974" s="63" t="s">
        <v>986</v>
      </c>
      <c r="D1974" s="77">
        <v>76.9</v>
      </c>
      <c r="E1974" s="67" t="s">
        <v>162</v>
      </c>
      <c r="XEV1974" s="49"/>
      <c r="XEW1974" s="49"/>
      <c r="XEX1974" s="49"/>
    </row>
    <row r="1975" ht="23" customHeight="1" spans="1:5 16376:16378">
      <c r="A1975" s="63" t="s">
        <v>159</v>
      </c>
      <c r="B1975" s="63" t="s">
        <v>163</v>
      </c>
      <c r="C1975" s="63" t="s">
        <v>986</v>
      </c>
      <c r="D1975" s="77">
        <v>82.77</v>
      </c>
      <c r="E1975" s="67" t="s">
        <v>162</v>
      </c>
      <c r="XEV1975" s="49"/>
      <c r="XEW1975" s="49"/>
      <c r="XEX1975" s="49"/>
    </row>
    <row r="1976" ht="23" customHeight="1" spans="1:5 16376:16378">
      <c r="A1976" s="63" t="s">
        <v>159</v>
      </c>
      <c r="B1976" s="63" t="s">
        <v>160</v>
      </c>
      <c r="C1976" s="63" t="s">
        <v>986</v>
      </c>
      <c r="D1976" s="77">
        <v>712.92</v>
      </c>
      <c r="E1976" s="67" t="s">
        <v>162</v>
      </c>
      <c r="XEV1976" s="49"/>
      <c r="XEW1976" s="49"/>
      <c r="XEX1976" s="49"/>
    </row>
    <row r="1977" ht="23" customHeight="1" spans="1:5 16376:16378">
      <c r="A1977" s="63" t="s">
        <v>159</v>
      </c>
      <c r="B1977" s="63" t="s">
        <v>165</v>
      </c>
      <c r="C1977" s="63" t="s">
        <v>986</v>
      </c>
      <c r="D1977" s="77">
        <v>158.9</v>
      </c>
      <c r="E1977" s="67" t="s">
        <v>162</v>
      </c>
      <c r="XEV1977" s="49"/>
      <c r="XEW1977" s="49"/>
      <c r="XEX1977" s="49"/>
    </row>
    <row r="1978" ht="23" customHeight="1" spans="1:5 16376:16378">
      <c r="A1978" s="61" t="s">
        <v>167</v>
      </c>
      <c r="B1978" s="61"/>
      <c r="C1978" s="61"/>
      <c r="D1978" s="64">
        <v>51.77</v>
      </c>
      <c r="E1978" s="63"/>
      <c r="XEV1978" s="49"/>
      <c r="XEW1978" s="49"/>
      <c r="XEX1978" s="49"/>
    </row>
    <row r="1979" ht="23" customHeight="1" spans="1:5 16376:16378">
      <c r="A1979" s="63" t="s">
        <v>168</v>
      </c>
      <c r="B1979" s="63" t="s">
        <v>170</v>
      </c>
      <c r="C1979" s="63" t="s">
        <v>986</v>
      </c>
      <c r="D1979" s="77">
        <v>51.77</v>
      </c>
      <c r="E1979" s="67" t="s">
        <v>162</v>
      </c>
      <c r="XEV1979" s="49"/>
      <c r="XEW1979" s="49"/>
      <c r="XEX1979" s="49"/>
    </row>
    <row r="1980" ht="23" customHeight="1" spans="1:5 16376:16378">
      <c r="A1980" s="78" t="s">
        <v>171</v>
      </c>
      <c r="B1980" s="78"/>
      <c r="C1980" s="79"/>
      <c r="D1980" s="80">
        <f>D1981</f>
        <v>5</v>
      </c>
      <c r="E1980" s="83"/>
      <c r="XEV1980" s="49"/>
      <c r="XEW1980" s="49"/>
      <c r="XEX1980" s="49"/>
    </row>
    <row r="1981" ht="23" customHeight="1" spans="1:5 16376:16378">
      <c r="A1981" s="78" t="s">
        <v>172</v>
      </c>
      <c r="B1981" s="75" t="s">
        <v>964</v>
      </c>
      <c r="C1981" s="63" t="s">
        <v>986</v>
      </c>
      <c r="D1981" s="73">
        <v>5</v>
      </c>
      <c r="E1981" s="76" t="s">
        <v>162</v>
      </c>
      <c r="XEV1981" s="49"/>
      <c r="XEW1981" s="49"/>
      <c r="XEX1981" s="49"/>
    </row>
    <row r="1982" ht="23" customHeight="1" spans="1:5 16376:16378">
      <c r="A1982" s="61" t="s">
        <v>987</v>
      </c>
      <c r="B1982" s="61"/>
      <c r="C1982" s="61"/>
      <c r="D1982" s="64">
        <f>D1983+D1988+D1990</f>
        <v>3157.27</v>
      </c>
      <c r="E1982" s="63"/>
      <c r="XEV1982" s="49"/>
      <c r="XEW1982" s="49"/>
      <c r="XEX1982" s="49"/>
    </row>
    <row r="1983" ht="23" customHeight="1" spans="1:5 16376:16378">
      <c r="A1983" s="61" t="s">
        <v>158</v>
      </c>
      <c r="B1983" s="61"/>
      <c r="C1983" s="61"/>
      <c r="D1983" s="64">
        <v>3017.84</v>
      </c>
      <c r="E1983" s="63"/>
      <c r="XEV1983" s="49"/>
      <c r="XEW1983" s="49"/>
      <c r="XEX1983" s="49"/>
    </row>
    <row r="1984" ht="23" customHeight="1" spans="1:5 16376:16378">
      <c r="A1984" s="63" t="s">
        <v>159</v>
      </c>
      <c r="B1984" s="63" t="s">
        <v>165</v>
      </c>
      <c r="C1984" s="63" t="s">
        <v>988</v>
      </c>
      <c r="D1984" s="77">
        <v>478.43</v>
      </c>
      <c r="E1984" s="67" t="s">
        <v>162</v>
      </c>
      <c r="XEV1984" s="49"/>
      <c r="XEW1984" s="49"/>
      <c r="XEX1984" s="49"/>
    </row>
    <row r="1985" ht="23" customHeight="1" spans="1:5 16376:16378">
      <c r="A1985" s="63" t="s">
        <v>159</v>
      </c>
      <c r="B1985" s="63" t="s">
        <v>160</v>
      </c>
      <c r="C1985" s="63" t="s">
        <v>988</v>
      </c>
      <c r="D1985" s="77">
        <v>2155.63</v>
      </c>
      <c r="E1985" s="67" t="s">
        <v>162</v>
      </c>
      <c r="XEV1985" s="49"/>
      <c r="XEW1985" s="49"/>
      <c r="XEX1985" s="49"/>
    </row>
    <row r="1986" ht="23" customHeight="1" spans="1:5 16376:16378">
      <c r="A1986" s="63" t="s">
        <v>159</v>
      </c>
      <c r="B1986" s="63" t="s">
        <v>163</v>
      </c>
      <c r="C1986" s="63" t="s">
        <v>988</v>
      </c>
      <c r="D1986" s="77">
        <v>151.95</v>
      </c>
      <c r="E1986" s="67" t="s">
        <v>162</v>
      </c>
      <c r="XEV1986" s="49"/>
      <c r="XEW1986" s="49"/>
      <c r="XEX1986" s="49"/>
    </row>
    <row r="1987" ht="23" customHeight="1" spans="1:5 16376:16378">
      <c r="A1987" s="63" t="s">
        <v>159</v>
      </c>
      <c r="B1987" s="63" t="s">
        <v>164</v>
      </c>
      <c r="C1987" s="63" t="s">
        <v>988</v>
      </c>
      <c r="D1987" s="77">
        <v>231.83</v>
      </c>
      <c r="E1987" s="67" t="s">
        <v>162</v>
      </c>
      <c r="XEV1987" s="49"/>
      <c r="XEW1987" s="49"/>
      <c r="XEX1987" s="49"/>
    </row>
    <row r="1988" ht="23" customHeight="1" spans="1:5 16376:16378">
      <c r="A1988" s="61" t="s">
        <v>167</v>
      </c>
      <c r="B1988" s="61"/>
      <c r="C1988" s="61"/>
      <c r="D1988" s="64">
        <v>133.43</v>
      </c>
      <c r="E1988" s="63"/>
      <c r="XEV1988" s="49"/>
      <c r="XEW1988" s="49"/>
      <c r="XEX1988" s="49"/>
    </row>
    <row r="1989" ht="23" customHeight="1" spans="1:5 16376:16378">
      <c r="A1989" s="63" t="s">
        <v>168</v>
      </c>
      <c r="B1989" s="63" t="s">
        <v>170</v>
      </c>
      <c r="C1989" s="63" t="s">
        <v>988</v>
      </c>
      <c r="D1989" s="77">
        <v>133.43</v>
      </c>
      <c r="E1989" s="67" t="s">
        <v>162</v>
      </c>
      <c r="XEV1989" s="49"/>
      <c r="XEW1989" s="49"/>
      <c r="XEX1989" s="49"/>
    </row>
    <row r="1990" ht="23" customHeight="1" spans="1:5 16376:16378">
      <c r="A1990" s="78" t="s">
        <v>171</v>
      </c>
      <c r="B1990" s="78"/>
      <c r="C1990" s="79"/>
      <c r="D1990" s="80">
        <f>D1991</f>
        <v>6</v>
      </c>
      <c r="E1990" s="83"/>
      <c r="XEV1990" s="49"/>
      <c r="XEW1990" s="49"/>
      <c r="XEX1990" s="49"/>
    </row>
    <row r="1991" ht="23" customHeight="1" spans="1:5 16376:16378">
      <c r="A1991" s="78" t="s">
        <v>172</v>
      </c>
      <c r="B1991" s="75" t="s">
        <v>964</v>
      </c>
      <c r="C1991" s="63" t="s">
        <v>988</v>
      </c>
      <c r="D1991" s="73">
        <v>6</v>
      </c>
      <c r="E1991" s="76" t="s">
        <v>162</v>
      </c>
      <c r="XEV1991" s="49"/>
      <c r="XEW1991" s="49"/>
      <c r="XEX1991" s="49"/>
    </row>
    <row r="1992" ht="23" customHeight="1" spans="1:5 16376:16378">
      <c r="A1992" s="61" t="s">
        <v>989</v>
      </c>
      <c r="B1992" s="61"/>
      <c r="C1992" s="61"/>
      <c r="D1992" s="64">
        <f>D1993+D1998+D2000</f>
        <v>2410.88</v>
      </c>
      <c r="E1992" s="63"/>
      <c r="XEV1992" s="49"/>
      <c r="XEW1992" s="49"/>
      <c r="XEX1992" s="49"/>
    </row>
    <row r="1993" ht="23" customHeight="1" spans="1:5 16376:16378">
      <c r="A1993" s="61" t="s">
        <v>158</v>
      </c>
      <c r="B1993" s="61"/>
      <c r="C1993" s="61"/>
      <c r="D1993" s="64">
        <v>2294.45</v>
      </c>
      <c r="E1993" s="63"/>
      <c r="XEV1993" s="49"/>
      <c r="XEW1993" s="49"/>
      <c r="XEX1993" s="49"/>
    </row>
    <row r="1994" ht="23" customHeight="1" spans="1:5 16376:16378">
      <c r="A1994" s="63" t="s">
        <v>159</v>
      </c>
      <c r="B1994" s="63" t="s">
        <v>164</v>
      </c>
      <c r="C1994" s="63" t="s">
        <v>990</v>
      </c>
      <c r="D1994" s="77">
        <v>174.14</v>
      </c>
      <c r="E1994" s="67" t="s">
        <v>162</v>
      </c>
      <c r="XEV1994" s="49"/>
      <c r="XEW1994" s="49"/>
      <c r="XEX1994" s="49"/>
    </row>
    <row r="1995" ht="23" customHeight="1" spans="1:5 16376:16378">
      <c r="A1995" s="63" t="s">
        <v>159</v>
      </c>
      <c r="B1995" s="63" t="s">
        <v>165</v>
      </c>
      <c r="C1995" s="63" t="s">
        <v>990</v>
      </c>
      <c r="D1995" s="77">
        <v>358.29</v>
      </c>
      <c r="E1995" s="67" t="s">
        <v>162</v>
      </c>
      <c r="XEV1995" s="49"/>
      <c r="XEW1995" s="49"/>
      <c r="XEX1995" s="49"/>
    </row>
    <row r="1996" ht="23" customHeight="1" spans="1:5 16376:16378">
      <c r="A1996" s="63" t="s">
        <v>159</v>
      </c>
      <c r="B1996" s="63" t="s">
        <v>160</v>
      </c>
      <c r="C1996" s="63" t="s">
        <v>990</v>
      </c>
      <c r="D1996" s="77">
        <v>1635.86</v>
      </c>
      <c r="E1996" s="67" t="s">
        <v>162</v>
      </c>
      <c r="XEV1996" s="49"/>
      <c r="XEW1996" s="49"/>
      <c r="XEX1996" s="49"/>
    </row>
    <row r="1997" ht="23" customHeight="1" spans="1:5 16376:16378">
      <c r="A1997" s="63" t="s">
        <v>159</v>
      </c>
      <c r="B1997" s="63" t="s">
        <v>163</v>
      </c>
      <c r="C1997" s="63" t="s">
        <v>990</v>
      </c>
      <c r="D1997" s="77">
        <v>126.16</v>
      </c>
      <c r="E1997" s="67" t="s">
        <v>162</v>
      </c>
      <c r="XEV1997" s="49"/>
      <c r="XEW1997" s="49"/>
      <c r="XEX1997" s="49"/>
    </row>
    <row r="1998" ht="23" customHeight="1" spans="1:5 16376:16378">
      <c r="A1998" s="61" t="s">
        <v>167</v>
      </c>
      <c r="B1998" s="61"/>
      <c r="C1998" s="61"/>
      <c r="D1998" s="64">
        <v>110.43</v>
      </c>
      <c r="E1998" s="63"/>
      <c r="XEV1998" s="49"/>
      <c r="XEW1998" s="49"/>
      <c r="XEX1998" s="49"/>
    </row>
    <row r="1999" ht="23" customHeight="1" spans="1:5 16376:16378">
      <c r="A1999" s="63" t="s">
        <v>168</v>
      </c>
      <c r="B1999" s="63" t="s">
        <v>170</v>
      </c>
      <c r="C1999" s="63" t="s">
        <v>990</v>
      </c>
      <c r="D1999" s="77">
        <v>110.43</v>
      </c>
      <c r="E1999" s="67" t="s">
        <v>162</v>
      </c>
      <c r="XEV1999" s="49"/>
      <c r="XEW1999" s="49"/>
      <c r="XEX1999" s="49"/>
    </row>
    <row r="2000" ht="23" customHeight="1" spans="1:5 16376:16378">
      <c r="A2000" s="78" t="s">
        <v>171</v>
      </c>
      <c r="B2000" s="78"/>
      <c r="C2000" s="79"/>
      <c r="D2000" s="80">
        <f>D2001</f>
        <v>6</v>
      </c>
      <c r="E2000" s="83"/>
      <c r="XEV2000" s="49"/>
      <c r="XEW2000" s="49"/>
      <c r="XEX2000" s="49"/>
    </row>
    <row r="2001" ht="23" customHeight="1" spans="1:5 16376:16378">
      <c r="A2001" s="78" t="s">
        <v>172</v>
      </c>
      <c r="B2001" s="75" t="s">
        <v>964</v>
      </c>
      <c r="C2001" s="63" t="s">
        <v>990</v>
      </c>
      <c r="D2001" s="73">
        <v>6</v>
      </c>
      <c r="E2001" s="76" t="s">
        <v>162</v>
      </c>
      <c r="XEV2001" s="49"/>
      <c r="XEW2001" s="49"/>
      <c r="XEX2001" s="49"/>
    </row>
    <row r="2002" ht="23" customHeight="1" spans="1:5 16376:16378">
      <c r="A2002" s="61" t="s">
        <v>991</v>
      </c>
      <c r="B2002" s="61"/>
      <c r="C2002" s="61"/>
      <c r="D2002" s="64">
        <f>D2003+D2008+D2010</f>
        <v>1318.63</v>
      </c>
      <c r="E2002" s="63"/>
      <c r="XEV2002" s="49"/>
      <c r="XEW2002" s="49"/>
      <c r="XEX2002" s="49"/>
    </row>
    <row r="2003" ht="23" customHeight="1" spans="1:5 16376:16378">
      <c r="A2003" s="61" t="s">
        <v>158</v>
      </c>
      <c r="B2003" s="61"/>
      <c r="C2003" s="61"/>
      <c r="D2003" s="64">
        <v>1255.28</v>
      </c>
      <c r="E2003" s="63"/>
      <c r="XEV2003" s="49"/>
      <c r="XEW2003" s="49"/>
      <c r="XEX2003" s="49"/>
    </row>
    <row r="2004" ht="23" customHeight="1" spans="1:5 16376:16378">
      <c r="A2004" s="63" t="s">
        <v>159</v>
      </c>
      <c r="B2004" s="63" t="s">
        <v>163</v>
      </c>
      <c r="C2004" s="63" t="s">
        <v>992</v>
      </c>
      <c r="D2004" s="77">
        <v>63.88</v>
      </c>
      <c r="E2004" s="67" t="s">
        <v>162</v>
      </c>
      <c r="XEV2004" s="49"/>
      <c r="XEW2004" s="49"/>
      <c r="XEX2004" s="49"/>
    </row>
    <row r="2005" ht="23" customHeight="1" spans="1:5 16376:16378">
      <c r="A2005" s="63" t="s">
        <v>159</v>
      </c>
      <c r="B2005" s="63" t="s">
        <v>160</v>
      </c>
      <c r="C2005" s="63" t="s">
        <v>992</v>
      </c>
      <c r="D2005" s="77">
        <v>897.52</v>
      </c>
      <c r="E2005" s="67" t="s">
        <v>162</v>
      </c>
      <c r="XEV2005" s="49"/>
      <c r="XEW2005" s="49"/>
      <c r="XEX2005" s="49"/>
    </row>
    <row r="2006" ht="23" customHeight="1" spans="1:5 16376:16378">
      <c r="A2006" s="63" t="s">
        <v>159</v>
      </c>
      <c r="B2006" s="63" t="s">
        <v>165</v>
      </c>
      <c r="C2006" s="63" t="s">
        <v>992</v>
      </c>
      <c r="D2006" s="77">
        <v>197.81</v>
      </c>
      <c r="E2006" s="67" t="s">
        <v>162</v>
      </c>
      <c r="XEV2006" s="49"/>
      <c r="XEW2006" s="49"/>
      <c r="XEX2006" s="49"/>
    </row>
    <row r="2007" ht="23" customHeight="1" spans="1:5 16376:16378">
      <c r="A2007" s="63" t="s">
        <v>159</v>
      </c>
      <c r="B2007" s="63" t="s">
        <v>164</v>
      </c>
      <c r="C2007" s="63" t="s">
        <v>992</v>
      </c>
      <c r="D2007" s="77">
        <v>96.07</v>
      </c>
      <c r="E2007" s="67" t="s">
        <v>162</v>
      </c>
      <c r="XEV2007" s="49"/>
      <c r="XEW2007" s="49"/>
      <c r="XEX2007" s="49"/>
    </row>
    <row r="2008" ht="23" customHeight="1" spans="1:5 16376:16378">
      <c r="A2008" s="61" t="s">
        <v>167</v>
      </c>
      <c r="B2008" s="61"/>
      <c r="C2008" s="61"/>
      <c r="D2008" s="64">
        <v>57.35</v>
      </c>
      <c r="E2008" s="63"/>
      <c r="XEV2008" s="49"/>
      <c r="XEW2008" s="49"/>
      <c r="XEX2008" s="49"/>
    </row>
    <row r="2009" ht="23" customHeight="1" spans="1:5 16376:16378">
      <c r="A2009" s="63" t="s">
        <v>168</v>
      </c>
      <c r="B2009" s="63" t="s">
        <v>170</v>
      </c>
      <c r="C2009" s="63" t="s">
        <v>992</v>
      </c>
      <c r="D2009" s="77">
        <v>57.35</v>
      </c>
      <c r="E2009" s="67" t="s">
        <v>162</v>
      </c>
      <c r="XEV2009" s="49"/>
      <c r="XEW2009" s="49"/>
      <c r="XEX2009" s="49"/>
    </row>
    <row r="2010" ht="23" customHeight="1" spans="1:5 16376:16378">
      <c r="A2010" s="78" t="s">
        <v>171</v>
      </c>
      <c r="B2010" s="78"/>
      <c r="C2010" s="79"/>
      <c r="D2010" s="80">
        <f>D2011</f>
        <v>6</v>
      </c>
      <c r="E2010" s="83"/>
      <c r="XEV2010" s="49"/>
      <c r="XEW2010" s="49"/>
      <c r="XEX2010" s="49"/>
    </row>
    <row r="2011" ht="23" customHeight="1" spans="1:5 16376:16378">
      <c r="A2011" s="78" t="s">
        <v>172</v>
      </c>
      <c r="B2011" s="75" t="s">
        <v>964</v>
      </c>
      <c r="C2011" s="63" t="s">
        <v>992</v>
      </c>
      <c r="D2011" s="73">
        <v>6</v>
      </c>
      <c r="E2011" s="76" t="s">
        <v>162</v>
      </c>
      <c r="XEV2011" s="49"/>
      <c r="XEW2011" s="49"/>
      <c r="XEX2011" s="49"/>
    </row>
    <row r="2012" ht="23" customHeight="1" spans="1:5 16376:16378">
      <c r="A2012" s="61" t="s">
        <v>993</v>
      </c>
      <c r="B2012" s="61"/>
      <c r="C2012" s="61"/>
      <c r="D2012" s="64">
        <f>D2013+D2018+D2020</f>
        <v>2381.32</v>
      </c>
      <c r="E2012" s="63"/>
      <c r="XEV2012" s="49"/>
      <c r="XEW2012" s="49"/>
      <c r="XEX2012" s="49"/>
    </row>
    <row r="2013" ht="23" customHeight="1" spans="1:5 16376:16378">
      <c r="A2013" s="61" t="s">
        <v>158</v>
      </c>
      <c r="B2013" s="61"/>
      <c r="C2013" s="61"/>
      <c r="D2013" s="64">
        <v>2276.15</v>
      </c>
      <c r="E2013" s="63"/>
      <c r="XEV2013" s="49"/>
      <c r="XEW2013" s="49"/>
      <c r="XEX2013" s="49"/>
    </row>
    <row r="2014" ht="23" customHeight="1" spans="1:5 16376:16378">
      <c r="A2014" s="63" t="s">
        <v>159</v>
      </c>
      <c r="B2014" s="63" t="s">
        <v>160</v>
      </c>
      <c r="C2014" s="63" t="s">
        <v>994</v>
      </c>
      <c r="D2014" s="77">
        <v>1632.82</v>
      </c>
      <c r="E2014" s="67" t="s">
        <v>162</v>
      </c>
      <c r="XEV2014" s="49"/>
      <c r="XEW2014" s="49"/>
      <c r="XEX2014" s="49"/>
    </row>
    <row r="2015" ht="23" customHeight="1" spans="1:5 16376:16378">
      <c r="A2015" s="63" t="s">
        <v>159</v>
      </c>
      <c r="B2015" s="63" t="s">
        <v>163</v>
      </c>
      <c r="C2015" s="63" t="s">
        <v>994</v>
      </c>
      <c r="D2015" s="77">
        <v>107.93</v>
      </c>
      <c r="E2015" s="67" t="s">
        <v>162</v>
      </c>
      <c r="XEV2015" s="49"/>
      <c r="XEW2015" s="49"/>
      <c r="XEX2015" s="49"/>
    </row>
    <row r="2016" ht="23" customHeight="1" spans="1:5 16376:16378">
      <c r="A2016" s="63" t="s">
        <v>159</v>
      </c>
      <c r="B2016" s="63" t="s">
        <v>164</v>
      </c>
      <c r="C2016" s="63" t="s">
        <v>994</v>
      </c>
      <c r="D2016" s="77">
        <v>175.03</v>
      </c>
      <c r="E2016" s="67" t="s">
        <v>162</v>
      </c>
      <c r="XEV2016" s="49"/>
      <c r="XEW2016" s="49"/>
      <c r="XEX2016" s="49"/>
    </row>
    <row r="2017" ht="23" customHeight="1" spans="1:5 16376:16378">
      <c r="A2017" s="63" t="s">
        <v>159</v>
      </c>
      <c r="B2017" s="63" t="s">
        <v>165</v>
      </c>
      <c r="C2017" s="63" t="s">
        <v>994</v>
      </c>
      <c r="D2017" s="77">
        <v>360.37</v>
      </c>
      <c r="E2017" s="67" t="s">
        <v>162</v>
      </c>
      <c r="XEV2017" s="49"/>
      <c r="XEW2017" s="49"/>
      <c r="XEX2017" s="49"/>
    </row>
    <row r="2018" ht="23" customHeight="1" spans="1:5 16376:16378">
      <c r="A2018" s="61" t="s">
        <v>167</v>
      </c>
      <c r="B2018" s="61"/>
      <c r="C2018" s="61"/>
      <c r="D2018" s="64">
        <v>100.17</v>
      </c>
      <c r="E2018" s="63"/>
      <c r="XEV2018" s="49"/>
      <c r="XEW2018" s="49"/>
      <c r="XEX2018" s="49"/>
    </row>
    <row r="2019" ht="23" customHeight="1" spans="1:5 16376:16378">
      <c r="A2019" s="63" t="s">
        <v>168</v>
      </c>
      <c r="B2019" s="63" t="s">
        <v>170</v>
      </c>
      <c r="C2019" s="63" t="s">
        <v>994</v>
      </c>
      <c r="D2019" s="77">
        <v>100.17</v>
      </c>
      <c r="E2019" s="67" t="s">
        <v>162</v>
      </c>
      <c r="XEV2019" s="49"/>
      <c r="XEW2019" s="49"/>
      <c r="XEX2019" s="49"/>
    </row>
    <row r="2020" ht="23" customHeight="1" spans="1:5 16376:16378">
      <c r="A2020" s="78" t="s">
        <v>171</v>
      </c>
      <c r="B2020" s="78"/>
      <c r="C2020" s="79"/>
      <c r="D2020" s="80">
        <f>D2021</f>
        <v>5</v>
      </c>
      <c r="E2020" s="83"/>
      <c r="XEV2020" s="49"/>
      <c r="XEW2020" s="49"/>
      <c r="XEX2020" s="49"/>
    </row>
    <row r="2021" ht="23" customHeight="1" spans="1:5 16376:16378">
      <c r="A2021" s="78" t="s">
        <v>172</v>
      </c>
      <c r="B2021" s="75" t="s">
        <v>964</v>
      </c>
      <c r="C2021" s="63" t="s">
        <v>994</v>
      </c>
      <c r="D2021" s="73">
        <v>5</v>
      </c>
      <c r="E2021" s="76" t="s">
        <v>162</v>
      </c>
      <c r="XEV2021" s="49"/>
      <c r="XEW2021" s="49"/>
      <c r="XEX2021" s="49"/>
    </row>
    <row r="2022" ht="23" customHeight="1" spans="1:5 16376:16378">
      <c r="A2022" s="61" t="s">
        <v>995</v>
      </c>
      <c r="B2022" s="61"/>
      <c r="C2022" s="61"/>
      <c r="D2022" s="64">
        <f>D2023+D2028+D2030</f>
        <v>2386.39</v>
      </c>
      <c r="E2022" s="63"/>
      <c r="XEV2022" s="49"/>
      <c r="XEW2022" s="49"/>
      <c r="XEX2022" s="49"/>
    </row>
    <row r="2023" ht="23" customHeight="1" spans="1:5 16376:16378">
      <c r="A2023" s="61" t="s">
        <v>158</v>
      </c>
      <c r="B2023" s="61"/>
      <c r="C2023" s="61"/>
      <c r="D2023" s="64">
        <v>2289</v>
      </c>
      <c r="E2023" s="63"/>
      <c r="XEV2023" s="49"/>
      <c r="XEW2023" s="49"/>
      <c r="XEX2023" s="49"/>
    </row>
    <row r="2024" ht="23" customHeight="1" spans="1:5 16376:16378">
      <c r="A2024" s="63" t="s">
        <v>159</v>
      </c>
      <c r="B2024" s="63" t="s">
        <v>160</v>
      </c>
      <c r="C2024" s="63" t="s">
        <v>996</v>
      </c>
      <c r="D2024" s="77">
        <v>1648.48</v>
      </c>
      <c r="E2024" s="67" t="s">
        <v>162</v>
      </c>
      <c r="XEV2024" s="49"/>
      <c r="XEW2024" s="49"/>
      <c r="XEX2024" s="49"/>
    </row>
    <row r="2025" ht="23" customHeight="1" spans="1:5 16376:16378">
      <c r="A2025" s="63" t="s">
        <v>159</v>
      </c>
      <c r="B2025" s="63" t="s">
        <v>163</v>
      </c>
      <c r="C2025" s="63" t="s">
        <v>996</v>
      </c>
      <c r="D2025" s="77">
        <v>88.42</v>
      </c>
      <c r="E2025" s="67" t="s">
        <v>162</v>
      </c>
      <c r="XEV2025" s="49"/>
      <c r="XEW2025" s="49"/>
      <c r="XEX2025" s="49"/>
    </row>
    <row r="2026" ht="23" customHeight="1" spans="1:5 16376:16378">
      <c r="A2026" s="63" t="s">
        <v>159</v>
      </c>
      <c r="B2026" s="63" t="s">
        <v>165</v>
      </c>
      <c r="C2026" s="63" t="s">
        <v>996</v>
      </c>
      <c r="D2026" s="77">
        <v>372.61</v>
      </c>
      <c r="E2026" s="67" t="s">
        <v>162</v>
      </c>
      <c r="XEV2026" s="49"/>
      <c r="XEW2026" s="49"/>
      <c r="XEX2026" s="49"/>
    </row>
    <row r="2027" ht="23" customHeight="1" spans="1:5 16376:16378">
      <c r="A2027" s="63" t="s">
        <v>159</v>
      </c>
      <c r="B2027" s="63" t="s">
        <v>164</v>
      </c>
      <c r="C2027" s="63" t="s">
        <v>996</v>
      </c>
      <c r="D2027" s="77">
        <v>179.49</v>
      </c>
      <c r="E2027" s="67" t="s">
        <v>162</v>
      </c>
      <c r="XEV2027" s="49"/>
      <c r="XEW2027" s="49"/>
      <c r="XEX2027" s="49"/>
    </row>
    <row r="2028" ht="23" customHeight="1" spans="1:5 16376:16378">
      <c r="A2028" s="61" t="s">
        <v>167</v>
      </c>
      <c r="B2028" s="61"/>
      <c r="C2028" s="61"/>
      <c r="D2028" s="64">
        <v>92.39</v>
      </c>
      <c r="E2028" s="63"/>
      <c r="XEV2028" s="49"/>
      <c r="XEW2028" s="49"/>
      <c r="XEX2028" s="49"/>
    </row>
    <row r="2029" ht="23" customHeight="1" spans="1:5 16376:16378">
      <c r="A2029" s="63" t="s">
        <v>168</v>
      </c>
      <c r="B2029" s="63" t="s">
        <v>170</v>
      </c>
      <c r="C2029" s="63" t="s">
        <v>996</v>
      </c>
      <c r="D2029" s="77">
        <v>92.39</v>
      </c>
      <c r="E2029" s="67" t="s">
        <v>162</v>
      </c>
      <c r="XEV2029" s="49"/>
      <c r="XEW2029" s="49"/>
      <c r="XEX2029" s="49"/>
    </row>
    <row r="2030" ht="23" customHeight="1" spans="1:5 16376:16378">
      <c r="A2030" s="78" t="s">
        <v>171</v>
      </c>
      <c r="B2030" s="78"/>
      <c r="C2030" s="79"/>
      <c r="D2030" s="80">
        <f>D2031</f>
        <v>5</v>
      </c>
      <c r="E2030" s="83"/>
      <c r="XEV2030" s="49"/>
      <c r="XEW2030" s="49"/>
      <c r="XEX2030" s="49"/>
    </row>
    <row r="2031" ht="23" customHeight="1" spans="1:5 16376:16378">
      <c r="A2031" s="78" t="s">
        <v>172</v>
      </c>
      <c r="B2031" s="75" t="s">
        <v>964</v>
      </c>
      <c r="C2031" s="63" t="s">
        <v>996</v>
      </c>
      <c r="D2031" s="73">
        <v>5</v>
      </c>
      <c r="E2031" s="76" t="s">
        <v>162</v>
      </c>
      <c r="XEV2031" s="49"/>
      <c r="XEW2031" s="49"/>
      <c r="XEX2031" s="49"/>
    </row>
    <row r="2032" ht="23" customHeight="1" spans="1:5 16376:16378">
      <c r="A2032" s="61" t="s">
        <v>997</v>
      </c>
      <c r="B2032" s="61"/>
      <c r="C2032" s="61"/>
      <c r="D2032" s="64">
        <f>D2033+D2038+D2040</f>
        <v>1986.91</v>
      </c>
      <c r="E2032" s="63"/>
      <c r="XEV2032" s="49"/>
      <c r="XEW2032" s="49"/>
      <c r="XEX2032" s="49"/>
    </row>
    <row r="2033" ht="23" customHeight="1" spans="1:5 16376:16378">
      <c r="A2033" s="61" t="s">
        <v>158</v>
      </c>
      <c r="B2033" s="61"/>
      <c r="C2033" s="61"/>
      <c r="D2033" s="64">
        <v>1891.74</v>
      </c>
      <c r="E2033" s="63"/>
      <c r="XEV2033" s="49"/>
      <c r="XEW2033" s="49"/>
      <c r="XEX2033" s="49"/>
    </row>
    <row r="2034" ht="23" customHeight="1" spans="1:5 16376:16378">
      <c r="A2034" s="63" t="s">
        <v>159</v>
      </c>
      <c r="B2034" s="63" t="s">
        <v>163</v>
      </c>
      <c r="C2034" s="63" t="s">
        <v>998</v>
      </c>
      <c r="D2034" s="77">
        <v>112.12</v>
      </c>
      <c r="E2034" s="67" t="s">
        <v>162</v>
      </c>
      <c r="XEV2034" s="49"/>
      <c r="XEW2034" s="49"/>
      <c r="XEX2034" s="49"/>
    </row>
    <row r="2035" ht="23" customHeight="1" spans="1:5 16376:16378">
      <c r="A2035" s="63" t="s">
        <v>159</v>
      </c>
      <c r="B2035" s="63" t="s">
        <v>160</v>
      </c>
      <c r="C2035" s="63" t="s">
        <v>998</v>
      </c>
      <c r="D2035" s="77">
        <v>1333.82</v>
      </c>
      <c r="E2035" s="67" t="s">
        <v>162</v>
      </c>
      <c r="XEV2035" s="49"/>
      <c r="XEW2035" s="49"/>
      <c r="XEX2035" s="49"/>
    </row>
    <row r="2036" ht="23" customHeight="1" spans="1:5 16376:16378">
      <c r="A2036" s="63" t="s">
        <v>159</v>
      </c>
      <c r="B2036" s="63" t="s">
        <v>164</v>
      </c>
      <c r="C2036" s="63" t="s">
        <v>998</v>
      </c>
      <c r="D2036" s="77">
        <v>145.1</v>
      </c>
      <c r="E2036" s="67" t="s">
        <v>162</v>
      </c>
      <c r="XEV2036" s="49"/>
      <c r="XEW2036" s="49"/>
      <c r="XEX2036" s="49"/>
    </row>
    <row r="2037" ht="23" customHeight="1" spans="1:5 16376:16378">
      <c r="A2037" s="63" t="s">
        <v>159</v>
      </c>
      <c r="B2037" s="63" t="s">
        <v>165</v>
      </c>
      <c r="C2037" s="63" t="s">
        <v>998</v>
      </c>
      <c r="D2037" s="77">
        <v>300.7</v>
      </c>
      <c r="E2037" s="67" t="s">
        <v>162</v>
      </c>
      <c r="XEV2037" s="49"/>
      <c r="XEW2037" s="49"/>
      <c r="XEX2037" s="49"/>
    </row>
    <row r="2038" ht="23" customHeight="1" spans="1:5 16376:16378">
      <c r="A2038" s="61" t="s">
        <v>167</v>
      </c>
      <c r="B2038" s="61"/>
      <c r="C2038" s="61"/>
      <c r="D2038" s="64">
        <v>90.17</v>
      </c>
      <c r="E2038" s="63"/>
      <c r="XEV2038" s="49"/>
      <c r="XEW2038" s="49"/>
      <c r="XEX2038" s="49"/>
    </row>
    <row r="2039" ht="23" customHeight="1" spans="1:5 16376:16378">
      <c r="A2039" s="63" t="s">
        <v>168</v>
      </c>
      <c r="B2039" s="63" t="s">
        <v>170</v>
      </c>
      <c r="C2039" s="63" t="s">
        <v>998</v>
      </c>
      <c r="D2039" s="77">
        <v>90.17</v>
      </c>
      <c r="E2039" s="67" t="s">
        <v>162</v>
      </c>
      <c r="XEV2039" s="49"/>
      <c r="XEW2039" s="49"/>
      <c r="XEX2039" s="49"/>
    </row>
    <row r="2040" ht="23" customHeight="1" spans="1:5 16376:16378">
      <c r="A2040" s="78" t="s">
        <v>171</v>
      </c>
      <c r="B2040" s="78"/>
      <c r="C2040" s="79"/>
      <c r="D2040" s="80">
        <f>D2041</f>
        <v>5</v>
      </c>
      <c r="E2040" s="83"/>
      <c r="XEV2040" s="49"/>
      <c r="XEW2040" s="49"/>
      <c r="XEX2040" s="49"/>
    </row>
    <row r="2041" ht="23" customHeight="1" spans="1:5 16376:16378">
      <c r="A2041" s="78" t="s">
        <v>172</v>
      </c>
      <c r="B2041" s="75" t="s">
        <v>964</v>
      </c>
      <c r="C2041" s="63" t="s">
        <v>998</v>
      </c>
      <c r="D2041" s="73">
        <v>5</v>
      </c>
      <c r="E2041" s="76" t="s">
        <v>162</v>
      </c>
      <c r="XEV2041" s="49"/>
      <c r="XEW2041" s="49"/>
      <c r="XEX2041" s="49"/>
    </row>
    <row r="2042" ht="23" customHeight="1" spans="1:5 16376:16378">
      <c r="A2042" s="61" t="s">
        <v>999</v>
      </c>
      <c r="B2042" s="61"/>
      <c r="C2042" s="61"/>
      <c r="D2042" s="64">
        <f>D2043+D2049</f>
        <v>95.975116</v>
      </c>
      <c r="E2042" s="63"/>
      <c r="XEV2042" s="49"/>
      <c r="XEW2042" s="49"/>
      <c r="XEX2042" s="49"/>
    </row>
    <row r="2043" ht="23" customHeight="1" spans="1:5 16376:16378">
      <c r="A2043" s="61" t="s">
        <v>158</v>
      </c>
      <c r="B2043" s="61"/>
      <c r="C2043" s="61"/>
      <c r="D2043" s="64">
        <f>SUM(D2044:D2048)</f>
        <v>87.815116</v>
      </c>
      <c r="E2043" s="63"/>
      <c r="XEV2043" s="49"/>
      <c r="XEW2043" s="49"/>
      <c r="XEX2043" s="49"/>
    </row>
    <row r="2044" ht="23" customHeight="1" spans="1:5 16376:16378">
      <c r="A2044" s="63" t="s">
        <v>159</v>
      </c>
      <c r="B2044" s="63" t="s">
        <v>184</v>
      </c>
      <c r="C2044" s="63" t="s">
        <v>1000</v>
      </c>
      <c r="D2044" s="77">
        <v>1.116</v>
      </c>
      <c r="E2044" s="67" t="s">
        <v>162</v>
      </c>
      <c r="XEV2044" s="49"/>
      <c r="XEW2044" s="49"/>
      <c r="XEX2044" s="49"/>
    </row>
    <row r="2045" ht="23" customHeight="1" spans="1:5 16376:16378">
      <c r="A2045" s="63" t="s">
        <v>159</v>
      </c>
      <c r="B2045" s="63" t="s">
        <v>165</v>
      </c>
      <c r="C2045" s="63" t="s">
        <v>1000</v>
      </c>
      <c r="D2045" s="77">
        <v>15.081964</v>
      </c>
      <c r="E2045" s="67" t="s">
        <v>162</v>
      </c>
      <c r="XEV2045" s="49"/>
      <c r="XEW2045" s="49"/>
      <c r="XEX2045" s="49"/>
    </row>
    <row r="2046" ht="23" customHeight="1" spans="1:5 16376:16378">
      <c r="A2046" s="63" t="s">
        <v>159</v>
      </c>
      <c r="B2046" s="63" t="s">
        <v>160</v>
      </c>
      <c r="C2046" s="63" t="s">
        <v>1000</v>
      </c>
      <c r="D2046" s="77">
        <v>60.7296</v>
      </c>
      <c r="E2046" s="67" t="s">
        <v>162</v>
      </c>
      <c r="XEV2046" s="49"/>
      <c r="XEW2046" s="49"/>
      <c r="XEX2046" s="49"/>
    </row>
    <row r="2047" ht="23" customHeight="1" spans="1:5 16376:16378">
      <c r="A2047" s="63" t="s">
        <v>159</v>
      </c>
      <c r="B2047" s="63" t="s">
        <v>183</v>
      </c>
      <c r="C2047" s="63" t="s">
        <v>1000</v>
      </c>
      <c r="D2047" s="77">
        <v>3.6</v>
      </c>
      <c r="E2047" s="67" t="s">
        <v>162</v>
      </c>
      <c r="XEV2047" s="49"/>
      <c r="XEW2047" s="49"/>
      <c r="XEX2047" s="49"/>
    </row>
    <row r="2048" ht="23" customHeight="1" spans="1:5 16376:16378">
      <c r="A2048" s="63" t="s">
        <v>159</v>
      </c>
      <c r="B2048" s="63" t="s">
        <v>164</v>
      </c>
      <c r="C2048" s="63" t="s">
        <v>1000</v>
      </c>
      <c r="D2048" s="77">
        <v>7.287552</v>
      </c>
      <c r="E2048" s="67" t="s">
        <v>162</v>
      </c>
      <c r="XEV2048" s="49"/>
      <c r="XEW2048" s="49"/>
      <c r="XEX2048" s="49"/>
    </row>
    <row r="2049" ht="23" customHeight="1" spans="1:5 16376:16378">
      <c r="A2049" s="61" t="s">
        <v>167</v>
      </c>
      <c r="B2049" s="61"/>
      <c r="C2049" s="61"/>
      <c r="D2049" s="64">
        <v>8.16</v>
      </c>
      <c r="E2049" s="63"/>
      <c r="XEV2049" s="49"/>
      <c r="XEW2049" s="49"/>
      <c r="XEX2049" s="49"/>
    </row>
    <row r="2050" ht="23" customHeight="1" spans="1:5 16376:16378">
      <c r="A2050" s="63" t="s">
        <v>168</v>
      </c>
      <c r="B2050" s="63" t="s">
        <v>169</v>
      </c>
      <c r="C2050" s="63" t="s">
        <v>1000</v>
      </c>
      <c r="D2050" s="77">
        <v>5.76</v>
      </c>
      <c r="E2050" s="67" t="s">
        <v>162</v>
      </c>
      <c r="XEV2050" s="49"/>
      <c r="XEW2050" s="49"/>
      <c r="XEX2050" s="49"/>
    </row>
    <row r="2051" ht="23" customHeight="1" spans="1:5 16376:16378">
      <c r="A2051" s="63" t="s">
        <v>168</v>
      </c>
      <c r="B2051" s="63" t="s">
        <v>168</v>
      </c>
      <c r="C2051" s="63" t="s">
        <v>1000</v>
      </c>
      <c r="D2051" s="77">
        <v>2.4</v>
      </c>
      <c r="E2051" s="67" t="s">
        <v>162</v>
      </c>
      <c r="XEV2051" s="49"/>
      <c r="XEW2051" s="49"/>
      <c r="XEX2051" s="49"/>
    </row>
    <row r="2052" ht="23" customHeight="1" spans="1:5 16376:16378">
      <c r="A2052" s="61" t="s">
        <v>1001</v>
      </c>
      <c r="B2052" s="61"/>
      <c r="C2052" s="61"/>
      <c r="D2052" s="64">
        <f>D2053+D2058</f>
        <v>1229.83</v>
      </c>
      <c r="E2052" s="63"/>
      <c r="XEV2052" s="49"/>
      <c r="XEW2052" s="49"/>
      <c r="XEX2052" s="49"/>
    </row>
    <row r="2053" ht="23" customHeight="1" spans="1:5 16376:16378">
      <c r="A2053" s="61" t="s">
        <v>158</v>
      </c>
      <c r="B2053" s="61"/>
      <c r="C2053" s="61"/>
      <c r="D2053" s="64">
        <v>1195.86</v>
      </c>
      <c r="E2053" s="63"/>
      <c r="XEV2053" s="49"/>
      <c r="XEW2053" s="49"/>
      <c r="XEX2053" s="49"/>
    </row>
    <row r="2054" ht="23" customHeight="1" spans="1:5 16376:16378">
      <c r="A2054" s="63" t="s">
        <v>159</v>
      </c>
      <c r="B2054" s="63" t="s">
        <v>163</v>
      </c>
      <c r="C2054" s="63" t="s">
        <v>1002</v>
      </c>
      <c r="D2054" s="77">
        <v>3.06</v>
      </c>
      <c r="E2054" s="67" t="s">
        <v>162</v>
      </c>
      <c r="XEV2054" s="49"/>
      <c r="XEW2054" s="49"/>
      <c r="XEX2054" s="49"/>
    </row>
    <row r="2055" ht="23" customHeight="1" spans="1:5 16376:16378">
      <c r="A2055" s="63" t="s">
        <v>159</v>
      </c>
      <c r="B2055" s="63" t="s">
        <v>160</v>
      </c>
      <c r="C2055" s="63" t="s">
        <v>1002</v>
      </c>
      <c r="D2055" s="77">
        <v>871.34</v>
      </c>
      <c r="E2055" s="67" t="s">
        <v>162</v>
      </c>
      <c r="XEV2055" s="49"/>
      <c r="XEW2055" s="49"/>
      <c r="XEX2055" s="49"/>
    </row>
    <row r="2056" ht="23" customHeight="1" spans="1:5 16376:16378">
      <c r="A2056" s="63" t="s">
        <v>159</v>
      </c>
      <c r="B2056" s="63" t="s">
        <v>164</v>
      </c>
      <c r="C2056" s="63" t="s">
        <v>1002</v>
      </c>
      <c r="D2056" s="77">
        <v>104.39</v>
      </c>
      <c r="E2056" s="67" t="s">
        <v>162</v>
      </c>
      <c r="XEV2056" s="49"/>
      <c r="XEW2056" s="49"/>
      <c r="XEX2056" s="49"/>
    </row>
    <row r="2057" ht="23" customHeight="1" spans="1:5 16376:16378">
      <c r="A2057" s="63" t="s">
        <v>159</v>
      </c>
      <c r="B2057" s="63" t="s">
        <v>165</v>
      </c>
      <c r="C2057" s="63" t="s">
        <v>1002</v>
      </c>
      <c r="D2057" s="77">
        <v>217.06</v>
      </c>
      <c r="E2057" s="67" t="s">
        <v>162</v>
      </c>
      <c r="XEV2057" s="49"/>
      <c r="XEW2057" s="49"/>
      <c r="XEX2057" s="49"/>
    </row>
    <row r="2058" ht="23" customHeight="1" spans="1:5 16376:16378">
      <c r="A2058" s="61" t="s">
        <v>167</v>
      </c>
      <c r="B2058" s="61"/>
      <c r="C2058" s="61"/>
      <c r="D2058" s="64">
        <v>33.97</v>
      </c>
      <c r="E2058" s="63"/>
      <c r="XEV2058" s="49"/>
      <c r="XEW2058" s="49"/>
      <c r="XEX2058" s="49"/>
    </row>
    <row r="2059" ht="23" customHeight="1" spans="1:5 16376:16378">
      <c r="A2059" s="63" t="s">
        <v>168</v>
      </c>
      <c r="B2059" s="63" t="s">
        <v>170</v>
      </c>
      <c r="C2059" s="63" t="s">
        <v>1002</v>
      </c>
      <c r="D2059" s="77">
        <v>33.97</v>
      </c>
      <c r="E2059" s="67" t="s">
        <v>162</v>
      </c>
      <c r="XEV2059" s="49"/>
      <c r="XEW2059" s="49"/>
      <c r="XEX2059" s="49"/>
    </row>
    <row r="2060" ht="23" customHeight="1" spans="1:5 16376:16378">
      <c r="A2060" s="61" t="s">
        <v>1003</v>
      </c>
      <c r="B2060" s="61"/>
      <c r="C2060" s="61"/>
      <c r="D2060" s="64">
        <f>D2061+D2066</f>
        <v>3422.99</v>
      </c>
      <c r="E2060" s="63"/>
      <c r="XEV2060" s="49"/>
      <c r="XEW2060" s="49"/>
      <c r="XEX2060" s="49"/>
    </row>
    <row r="2061" ht="23" customHeight="1" spans="1:5 16376:16378">
      <c r="A2061" s="61" t="s">
        <v>158</v>
      </c>
      <c r="B2061" s="61"/>
      <c r="C2061" s="61"/>
      <c r="D2061" s="64">
        <v>3329.35</v>
      </c>
      <c r="E2061" s="63"/>
      <c r="XEV2061" s="49"/>
      <c r="XEW2061" s="49"/>
      <c r="XEX2061" s="49"/>
    </row>
    <row r="2062" ht="23" customHeight="1" spans="1:5 16376:16378">
      <c r="A2062" s="63" t="s">
        <v>159</v>
      </c>
      <c r="B2062" s="63" t="s">
        <v>160</v>
      </c>
      <c r="C2062" s="63" t="s">
        <v>1004</v>
      </c>
      <c r="D2062" s="77">
        <v>2430.51</v>
      </c>
      <c r="E2062" s="67" t="s">
        <v>162</v>
      </c>
      <c r="XEV2062" s="49"/>
      <c r="XEW2062" s="49"/>
      <c r="XEX2062" s="49"/>
    </row>
    <row r="2063" ht="23" customHeight="1" spans="1:5 16376:16378">
      <c r="A2063" s="63" t="s">
        <v>159</v>
      </c>
      <c r="B2063" s="63" t="s">
        <v>165</v>
      </c>
      <c r="C2063" s="63" t="s">
        <v>1004</v>
      </c>
      <c r="D2063" s="77">
        <v>604.85</v>
      </c>
      <c r="E2063" s="67" t="s">
        <v>162</v>
      </c>
      <c r="XEV2063" s="49"/>
      <c r="XEW2063" s="49"/>
      <c r="XEX2063" s="49"/>
    </row>
    <row r="2064" ht="23" customHeight="1" spans="1:5 16376:16378">
      <c r="A2064" s="63" t="s">
        <v>159</v>
      </c>
      <c r="B2064" s="63" t="s">
        <v>164</v>
      </c>
      <c r="C2064" s="63" t="s">
        <v>1004</v>
      </c>
      <c r="D2064" s="77">
        <v>291.2</v>
      </c>
      <c r="E2064" s="67" t="s">
        <v>162</v>
      </c>
      <c r="XEV2064" s="49"/>
      <c r="XEW2064" s="49"/>
      <c r="XEX2064" s="49"/>
    </row>
    <row r="2065" ht="23" customHeight="1" spans="1:5 16376:16378">
      <c r="A2065" s="63" t="s">
        <v>159</v>
      </c>
      <c r="B2065" s="63" t="s">
        <v>163</v>
      </c>
      <c r="C2065" s="63" t="s">
        <v>1004</v>
      </c>
      <c r="D2065" s="77">
        <v>2.79</v>
      </c>
      <c r="E2065" s="67" t="s">
        <v>162</v>
      </c>
      <c r="XEV2065" s="49"/>
      <c r="XEW2065" s="49"/>
      <c r="XEX2065" s="49"/>
    </row>
    <row r="2066" ht="23" customHeight="1" spans="1:5 16376:16378">
      <c r="A2066" s="61" t="s">
        <v>167</v>
      </c>
      <c r="B2066" s="61"/>
      <c r="C2066" s="61"/>
      <c r="D2066" s="64">
        <v>93.64</v>
      </c>
      <c r="E2066" s="63"/>
      <c r="XEV2066" s="49"/>
      <c r="XEW2066" s="49"/>
      <c r="XEX2066" s="49"/>
    </row>
    <row r="2067" ht="23" customHeight="1" spans="1:5 16376:16378">
      <c r="A2067" s="63" t="s">
        <v>168</v>
      </c>
      <c r="B2067" s="63" t="s">
        <v>170</v>
      </c>
      <c r="C2067" s="63" t="s">
        <v>1004</v>
      </c>
      <c r="D2067" s="77">
        <v>93.64</v>
      </c>
      <c r="E2067" s="67" t="s">
        <v>162</v>
      </c>
      <c r="XEV2067" s="49"/>
      <c r="XEW2067" s="49"/>
      <c r="XEX2067" s="49"/>
    </row>
    <row r="2068" ht="23" customHeight="1" spans="1:5 16376:16378">
      <c r="A2068" s="61" t="s">
        <v>1005</v>
      </c>
      <c r="B2068" s="61"/>
      <c r="C2068" s="61"/>
      <c r="D2068" s="64">
        <f>D2069+D2074</f>
        <v>2442.84</v>
      </c>
      <c r="E2068" s="63"/>
      <c r="XEV2068" s="49"/>
      <c r="XEW2068" s="49"/>
      <c r="XEX2068" s="49"/>
    </row>
    <row r="2069" ht="23" customHeight="1" spans="1:5 16376:16378">
      <c r="A2069" s="61" t="s">
        <v>158</v>
      </c>
      <c r="B2069" s="61"/>
      <c r="C2069" s="61"/>
      <c r="D2069" s="64">
        <v>2375.58</v>
      </c>
      <c r="E2069" s="63"/>
      <c r="XEV2069" s="49"/>
      <c r="XEW2069" s="49"/>
      <c r="XEX2069" s="49"/>
    </row>
    <row r="2070" ht="23" customHeight="1" spans="1:5 16376:16378">
      <c r="A2070" s="63" t="s">
        <v>159</v>
      </c>
      <c r="B2070" s="63" t="s">
        <v>165</v>
      </c>
      <c r="C2070" s="63" t="s">
        <v>1006</v>
      </c>
      <c r="D2070" s="77">
        <v>431.5</v>
      </c>
      <c r="E2070" s="67" t="s">
        <v>162</v>
      </c>
      <c r="XEV2070" s="49"/>
      <c r="XEW2070" s="49"/>
      <c r="XEX2070" s="49"/>
    </row>
    <row r="2071" ht="23" customHeight="1" spans="1:5 16376:16378">
      <c r="A2071" s="63" t="s">
        <v>159</v>
      </c>
      <c r="B2071" s="63" t="s">
        <v>163</v>
      </c>
      <c r="C2071" s="63" t="s">
        <v>1006</v>
      </c>
      <c r="D2071" s="77">
        <v>0.56</v>
      </c>
      <c r="E2071" s="67" t="s">
        <v>162</v>
      </c>
      <c r="XEV2071" s="49"/>
      <c r="XEW2071" s="49"/>
      <c r="XEX2071" s="49"/>
    </row>
    <row r="2072" ht="23" customHeight="1" spans="1:5 16376:16378">
      <c r="A2072" s="63" t="s">
        <v>159</v>
      </c>
      <c r="B2072" s="63" t="s">
        <v>160</v>
      </c>
      <c r="C2072" s="63" t="s">
        <v>1006</v>
      </c>
      <c r="D2072" s="77">
        <v>1735.53</v>
      </c>
      <c r="E2072" s="67" t="s">
        <v>162</v>
      </c>
      <c r="XEV2072" s="49"/>
      <c r="XEW2072" s="49"/>
      <c r="XEX2072" s="49"/>
    </row>
    <row r="2073" ht="23" customHeight="1" spans="1:5 16376:16378">
      <c r="A2073" s="63" t="s">
        <v>159</v>
      </c>
      <c r="B2073" s="63" t="s">
        <v>164</v>
      </c>
      <c r="C2073" s="63" t="s">
        <v>1006</v>
      </c>
      <c r="D2073" s="77">
        <v>207.99</v>
      </c>
      <c r="E2073" s="67" t="s">
        <v>162</v>
      </c>
      <c r="XEV2073" s="49"/>
      <c r="XEW2073" s="49"/>
      <c r="XEX2073" s="49"/>
    </row>
    <row r="2074" ht="23" customHeight="1" spans="1:5 16376:16378">
      <c r="A2074" s="61" t="s">
        <v>167</v>
      </c>
      <c r="B2074" s="61"/>
      <c r="C2074" s="61"/>
      <c r="D2074" s="64">
        <v>67.26</v>
      </c>
      <c r="E2074" s="63"/>
      <c r="XEV2074" s="49"/>
      <c r="XEW2074" s="49"/>
      <c r="XEX2074" s="49"/>
    </row>
    <row r="2075" ht="23" customHeight="1" spans="1:5 16376:16378">
      <c r="A2075" s="63" t="s">
        <v>168</v>
      </c>
      <c r="B2075" s="63" t="s">
        <v>170</v>
      </c>
      <c r="C2075" s="63" t="s">
        <v>1006</v>
      </c>
      <c r="D2075" s="77">
        <v>67.26</v>
      </c>
      <c r="E2075" s="67" t="s">
        <v>162</v>
      </c>
      <c r="XEV2075" s="49"/>
      <c r="XEW2075" s="49"/>
      <c r="XEX2075" s="49"/>
    </row>
    <row r="2076" ht="23" customHeight="1" spans="1:5 16376:16378">
      <c r="A2076" s="61" t="s">
        <v>1007</v>
      </c>
      <c r="B2076" s="61"/>
      <c r="C2076" s="61"/>
      <c r="D2076" s="64">
        <f>D2077+D2082</f>
        <v>1530.38</v>
      </c>
      <c r="E2076" s="63"/>
      <c r="XEV2076" s="49"/>
      <c r="XEW2076" s="49"/>
      <c r="XEX2076" s="49"/>
    </row>
    <row r="2077" ht="23" customHeight="1" spans="1:5 16376:16378">
      <c r="A2077" s="61" t="s">
        <v>158</v>
      </c>
      <c r="B2077" s="61"/>
      <c r="C2077" s="61"/>
      <c r="D2077" s="64">
        <v>1488.84</v>
      </c>
      <c r="E2077" s="63"/>
      <c r="XEV2077" s="49"/>
      <c r="XEW2077" s="49"/>
      <c r="XEX2077" s="49"/>
    </row>
    <row r="2078" ht="23" customHeight="1" spans="1:5 16376:16378">
      <c r="A2078" s="63" t="s">
        <v>159</v>
      </c>
      <c r="B2078" s="63" t="s">
        <v>165</v>
      </c>
      <c r="C2078" s="63" t="s">
        <v>1008</v>
      </c>
      <c r="D2078" s="77">
        <v>270.41</v>
      </c>
      <c r="E2078" s="67" t="s">
        <v>162</v>
      </c>
      <c r="XEV2078" s="49"/>
      <c r="XEW2078" s="49"/>
      <c r="XEX2078" s="49"/>
    </row>
    <row r="2079" ht="23" customHeight="1" spans="1:5 16376:16378">
      <c r="A2079" s="63" t="s">
        <v>159</v>
      </c>
      <c r="B2079" s="63" t="s">
        <v>160</v>
      </c>
      <c r="C2079" s="63" t="s">
        <v>1008</v>
      </c>
      <c r="D2079" s="77">
        <v>1085.88</v>
      </c>
      <c r="E2079" s="67" t="s">
        <v>162</v>
      </c>
      <c r="XEV2079" s="49"/>
      <c r="XEW2079" s="49"/>
      <c r="XEX2079" s="49"/>
    </row>
    <row r="2080" ht="23" customHeight="1" spans="1:5 16376:16378">
      <c r="A2080" s="63" t="s">
        <v>159</v>
      </c>
      <c r="B2080" s="63" t="s">
        <v>163</v>
      </c>
      <c r="C2080" s="63" t="s">
        <v>1008</v>
      </c>
      <c r="D2080" s="77">
        <v>2.45</v>
      </c>
      <c r="E2080" s="67" t="s">
        <v>162</v>
      </c>
      <c r="XEV2080" s="49"/>
      <c r="XEW2080" s="49"/>
      <c r="XEX2080" s="49"/>
    </row>
    <row r="2081" ht="23" customHeight="1" spans="1:5 16376:16378">
      <c r="A2081" s="63" t="s">
        <v>159</v>
      </c>
      <c r="B2081" s="63" t="s">
        <v>164</v>
      </c>
      <c r="C2081" s="63" t="s">
        <v>1008</v>
      </c>
      <c r="D2081" s="77">
        <v>130.09</v>
      </c>
      <c r="E2081" s="67" t="s">
        <v>162</v>
      </c>
      <c r="XEV2081" s="49"/>
      <c r="XEW2081" s="49"/>
      <c r="XEX2081" s="49"/>
    </row>
    <row r="2082" ht="23" customHeight="1" spans="1:5 16376:16378">
      <c r="A2082" s="61" t="s">
        <v>167</v>
      </c>
      <c r="B2082" s="61"/>
      <c r="C2082" s="61"/>
      <c r="D2082" s="64">
        <v>41.54</v>
      </c>
      <c r="E2082" s="63"/>
      <c r="XEV2082" s="49"/>
      <c r="XEW2082" s="49"/>
      <c r="XEX2082" s="49"/>
    </row>
    <row r="2083" ht="23" customHeight="1" spans="1:5 16376:16378">
      <c r="A2083" s="63" t="s">
        <v>168</v>
      </c>
      <c r="B2083" s="63" t="s">
        <v>170</v>
      </c>
      <c r="C2083" s="63" t="s">
        <v>1008</v>
      </c>
      <c r="D2083" s="77">
        <v>41.54</v>
      </c>
      <c r="E2083" s="67" t="s">
        <v>162</v>
      </c>
      <c r="XEV2083" s="49"/>
      <c r="XEW2083" s="49"/>
      <c r="XEX2083" s="49"/>
    </row>
    <row r="2084" ht="23" customHeight="1" spans="1:5 16376:16378">
      <c r="A2084" s="61" t="s">
        <v>1009</v>
      </c>
      <c r="B2084" s="61"/>
      <c r="C2084" s="61"/>
      <c r="D2084" s="64">
        <f>D2085+D2090</f>
        <v>694.314901</v>
      </c>
      <c r="E2084" s="63"/>
      <c r="XEV2084" s="49"/>
      <c r="XEW2084" s="49"/>
      <c r="XEX2084" s="49"/>
    </row>
    <row r="2085" ht="23" customHeight="1" spans="1:5 16376:16378">
      <c r="A2085" s="61" t="s">
        <v>158</v>
      </c>
      <c r="B2085" s="61"/>
      <c r="C2085" s="61"/>
      <c r="D2085" s="64">
        <f>SUM(D2086:D2089)</f>
        <v>668.158354</v>
      </c>
      <c r="E2085" s="63"/>
      <c r="XEV2085" s="49"/>
      <c r="XEW2085" s="49"/>
      <c r="XEX2085" s="49"/>
    </row>
    <row r="2086" ht="23" customHeight="1" spans="1:5 16376:16378">
      <c r="A2086" s="63" t="s">
        <v>159</v>
      </c>
      <c r="B2086" s="63" t="s">
        <v>165</v>
      </c>
      <c r="C2086" s="63" t="s">
        <v>1010</v>
      </c>
      <c r="D2086" s="77">
        <v>109.533682</v>
      </c>
      <c r="E2086" s="67" t="s">
        <v>162</v>
      </c>
      <c r="XEV2086" s="49"/>
      <c r="XEW2086" s="49"/>
      <c r="XEX2086" s="49"/>
    </row>
    <row r="2087" ht="23" customHeight="1" spans="1:5 16376:16378">
      <c r="A2087" s="63" t="s">
        <v>159</v>
      </c>
      <c r="B2087" s="63" t="s">
        <v>160</v>
      </c>
      <c r="C2087" s="63" t="s">
        <v>1010</v>
      </c>
      <c r="D2087" s="77">
        <v>493.4916</v>
      </c>
      <c r="E2087" s="67" t="s">
        <v>162</v>
      </c>
      <c r="XEV2087" s="49"/>
      <c r="XEW2087" s="49"/>
      <c r="XEX2087" s="49"/>
    </row>
    <row r="2088" ht="23" customHeight="1" spans="1:5 16376:16378">
      <c r="A2088" s="63" t="s">
        <v>159</v>
      </c>
      <c r="B2088" s="63" t="s">
        <v>184</v>
      </c>
      <c r="C2088" s="63" t="s">
        <v>1010</v>
      </c>
      <c r="D2088" s="77">
        <v>11.772</v>
      </c>
      <c r="E2088" s="67" t="s">
        <v>162</v>
      </c>
      <c r="XEV2088" s="49"/>
      <c r="XEW2088" s="49"/>
      <c r="XEX2088" s="49"/>
    </row>
    <row r="2089" ht="23" customHeight="1" spans="1:5 16376:16378">
      <c r="A2089" s="63" t="s">
        <v>159</v>
      </c>
      <c r="B2089" s="63" t="s">
        <v>164</v>
      </c>
      <c r="C2089" s="63" t="s">
        <v>1010</v>
      </c>
      <c r="D2089" s="77">
        <v>53.361072</v>
      </c>
      <c r="E2089" s="67" t="s">
        <v>162</v>
      </c>
      <c r="XEV2089" s="49"/>
      <c r="XEW2089" s="49"/>
      <c r="XEX2089" s="49"/>
    </row>
    <row r="2090" ht="23" customHeight="1" spans="1:5 16376:16378">
      <c r="A2090" s="61" t="s">
        <v>167</v>
      </c>
      <c r="B2090" s="61"/>
      <c r="C2090" s="61"/>
      <c r="D2090" s="64">
        <v>26.156547</v>
      </c>
      <c r="E2090" s="63"/>
      <c r="XEV2090" s="49"/>
      <c r="XEW2090" s="49"/>
      <c r="XEX2090" s="49"/>
    </row>
    <row r="2091" ht="23" customHeight="1" spans="1:5 16376:16378">
      <c r="A2091" s="63" t="s">
        <v>168</v>
      </c>
      <c r="B2091" s="63" t="s">
        <v>168</v>
      </c>
      <c r="C2091" s="63" t="s">
        <v>1010</v>
      </c>
      <c r="D2091" s="77">
        <v>26.156547</v>
      </c>
      <c r="E2091" s="67" t="s">
        <v>162</v>
      </c>
      <c r="XEV2091" s="49"/>
      <c r="XEW2091" s="49"/>
      <c r="XEX2091" s="49"/>
    </row>
    <row r="2092" ht="23" customHeight="1" spans="1:5 16376:16378">
      <c r="A2092" s="61" t="s">
        <v>1011</v>
      </c>
      <c r="B2092" s="61"/>
      <c r="C2092" s="61"/>
      <c r="D2092" s="64">
        <f>D2093+D2097</f>
        <v>728.92</v>
      </c>
      <c r="E2092" s="63"/>
      <c r="XEV2092" s="49"/>
      <c r="XEW2092" s="49"/>
      <c r="XEX2092" s="49"/>
    </row>
    <row r="2093" ht="23" customHeight="1" spans="1:5 16376:16378">
      <c r="A2093" s="61" t="s">
        <v>158</v>
      </c>
      <c r="B2093" s="61"/>
      <c r="C2093" s="61"/>
      <c r="D2093" s="64">
        <v>707.12</v>
      </c>
      <c r="E2093" s="63"/>
      <c r="XEV2093" s="49"/>
      <c r="XEW2093" s="49"/>
      <c r="XEX2093" s="49"/>
    </row>
    <row r="2094" ht="23" customHeight="1" spans="1:5 16376:16378">
      <c r="A2094" s="63" t="s">
        <v>159</v>
      </c>
      <c r="B2094" s="63" t="s">
        <v>160</v>
      </c>
      <c r="C2094" s="63" t="s">
        <v>1012</v>
      </c>
      <c r="D2094" s="77">
        <v>517.36</v>
      </c>
      <c r="E2094" s="67" t="s">
        <v>162</v>
      </c>
      <c r="XEV2094" s="49"/>
      <c r="XEW2094" s="49"/>
      <c r="XEX2094" s="49"/>
    </row>
    <row r="2095" ht="23" customHeight="1" spans="1:5 16376:16378">
      <c r="A2095" s="63" t="s">
        <v>159</v>
      </c>
      <c r="B2095" s="63" t="s">
        <v>165</v>
      </c>
      <c r="C2095" s="63" t="s">
        <v>1012</v>
      </c>
      <c r="D2095" s="77">
        <v>127.79</v>
      </c>
      <c r="E2095" s="67" t="s">
        <v>162</v>
      </c>
      <c r="XEV2095" s="49"/>
      <c r="XEW2095" s="49"/>
      <c r="XEX2095" s="49"/>
    </row>
    <row r="2096" ht="23" customHeight="1" spans="1:5 16376:16378">
      <c r="A2096" s="63" t="s">
        <v>159</v>
      </c>
      <c r="B2096" s="63" t="s">
        <v>164</v>
      </c>
      <c r="C2096" s="63" t="s">
        <v>1012</v>
      </c>
      <c r="D2096" s="77">
        <v>61.97</v>
      </c>
      <c r="E2096" s="67" t="s">
        <v>162</v>
      </c>
      <c r="XEV2096" s="49"/>
      <c r="XEW2096" s="49"/>
      <c r="XEX2096" s="49"/>
    </row>
    <row r="2097" ht="23" customHeight="1" spans="1:5 16376:16378">
      <c r="A2097" s="61" t="s">
        <v>167</v>
      </c>
      <c r="B2097" s="61"/>
      <c r="C2097" s="61"/>
      <c r="D2097" s="64">
        <v>21.8</v>
      </c>
      <c r="E2097" s="63"/>
      <c r="XEV2097" s="49"/>
      <c r="XEW2097" s="49"/>
      <c r="XEX2097" s="49"/>
    </row>
    <row r="2098" ht="23" customHeight="1" spans="1:5 16376:16378">
      <c r="A2098" s="63" t="s">
        <v>168</v>
      </c>
      <c r="B2098" s="63" t="s">
        <v>170</v>
      </c>
      <c r="C2098" s="63" t="s">
        <v>1012</v>
      </c>
      <c r="D2098" s="77">
        <v>21.8</v>
      </c>
      <c r="E2098" s="67" t="s">
        <v>162</v>
      </c>
      <c r="XEV2098" s="49"/>
      <c r="XEW2098" s="49"/>
      <c r="XEX2098" s="49"/>
    </row>
    <row r="2099" ht="23" customHeight="1" spans="1:5 16376:16378">
      <c r="A2099" s="61" t="s">
        <v>1013</v>
      </c>
      <c r="B2099" s="61"/>
      <c r="C2099" s="61"/>
      <c r="D2099" s="64">
        <f>D2100+D2106+D2109</f>
        <v>1118.33</v>
      </c>
      <c r="E2099" s="63"/>
      <c r="XEV2099" s="49"/>
      <c r="XEW2099" s="49"/>
      <c r="XEX2099" s="49"/>
    </row>
    <row r="2100" ht="23" customHeight="1" spans="1:5 16376:16378">
      <c r="A2100" s="61" t="s">
        <v>158</v>
      </c>
      <c r="B2100" s="61"/>
      <c r="C2100" s="61"/>
      <c r="D2100" s="64">
        <v>872.57</v>
      </c>
      <c r="E2100" s="63"/>
      <c r="XEV2100" s="49"/>
      <c r="XEW2100" s="49"/>
      <c r="XEX2100" s="49"/>
    </row>
    <row r="2101" ht="23" customHeight="1" spans="1:5 16376:16378">
      <c r="A2101" s="63" t="s">
        <v>159</v>
      </c>
      <c r="B2101" s="63" t="s">
        <v>160</v>
      </c>
      <c r="C2101" s="63" t="s">
        <v>1014</v>
      </c>
      <c r="D2101" s="77">
        <v>588.41</v>
      </c>
      <c r="E2101" s="67" t="s">
        <v>162</v>
      </c>
      <c r="XEV2101" s="49"/>
      <c r="XEW2101" s="49"/>
      <c r="XEX2101" s="49"/>
    </row>
    <row r="2102" ht="23" customHeight="1" spans="1:5 16376:16378">
      <c r="A2102" s="63" t="s">
        <v>159</v>
      </c>
      <c r="B2102" s="63" t="s">
        <v>165</v>
      </c>
      <c r="C2102" s="63" t="s">
        <v>1014</v>
      </c>
      <c r="D2102" s="77">
        <v>143.38</v>
      </c>
      <c r="E2102" s="67" t="s">
        <v>162</v>
      </c>
      <c r="XEV2102" s="49"/>
      <c r="XEW2102" s="49"/>
      <c r="XEX2102" s="49"/>
    </row>
    <row r="2103" ht="23" customHeight="1" spans="1:5 16376:16378">
      <c r="A2103" s="63" t="s">
        <v>159</v>
      </c>
      <c r="B2103" s="63" t="s">
        <v>163</v>
      </c>
      <c r="C2103" s="63" t="s">
        <v>1014</v>
      </c>
      <c r="D2103" s="77">
        <v>30.61</v>
      </c>
      <c r="E2103" s="67" t="s">
        <v>162</v>
      </c>
      <c r="XEV2103" s="49"/>
      <c r="XEW2103" s="49"/>
      <c r="XEX2103" s="49"/>
    </row>
    <row r="2104" ht="23" customHeight="1" spans="1:5 16376:16378">
      <c r="A2104" s="63" t="s">
        <v>159</v>
      </c>
      <c r="B2104" s="63" t="s">
        <v>166</v>
      </c>
      <c r="C2104" s="63" t="s">
        <v>1014</v>
      </c>
      <c r="D2104" s="77">
        <v>39.6</v>
      </c>
      <c r="E2104" s="67" t="s">
        <v>162</v>
      </c>
      <c r="XEV2104" s="49"/>
      <c r="XEW2104" s="49"/>
      <c r="XEX2104" s="49"/>
    </row>
    <row r="2105" ht="23" customHeight="1" spans="1:5 16376:16378">
      <c r="A2105" s="63" t="s">
        <v>159</v>
      </c>
      <c r="B2105" s="63" t="s">
        <v>164</v>
      </c>
      <c r="C2105" s="63" t="s">
        <v>1014</v>
      </c>
      <c r="D2105" s="77">
        <v>70.56</v>
      </c>
      <c r="E2105" s="67" t="s">
        <v>162</v>
      </c>
      <c r="XEV2105" s="49"/>
      <c r="XEW2105" s="49"/>
      <c r="XEX2105" s="49"/>
    </row>
    <row r="2106" ht="23" customHeight="1" spans="1:5 16376:16378">
      <c r="A2106" s="61" t="s">
        <v>167</v>
      </c>
      <c r="B2106" s="61"/>
      <c r="C2106" s="61"/>
      <c r="D2106" s="64">
        <v>101.56</v>
      </c>
      <c r="E2106" s="63"/>
      <c r="XEV2106" s="49"/>
      <c r="XEW2106" s="49"/>
      <c r="XEX2106" s="49"/>
    </row>
    <row r="2107" ht="23" customHeight="1" spans="1:5 16376:16378">
      <c r="A2107" s="63" t="s">
        <v>168</v>
      </c>
      <c r="B2107" s="63" t="s">
        <v>169</v>
      </c>
      <c r="C2107" s="63" t="s">
        <v>1014</v>
      </c>
      <c r="D2107" s="77">
        <v>64.36</v>
      </c>
      <c r="E2107" s="67" t="s">
        <v>162</v>
      </c>
      <c r="XEV2107" s="49"/>
      <c r="XEW2107" s="49"/>
      <c r="XEX2107" s="49"/>
    </row>
    <row r="2108" ht="23" customHeight="1" spans="1:5 16376:16378">
      <c r="A2108" s="63" t="s">
        <v>168</v>
      </c>
      <c r="B2108" s="63" t="s">
        <v>170</v>
      </c>
      <c r="C2108" s="63" t="s">
        <v>1014</v>
      </c>
      <c r="D2108" s="77">
        <v>37.2</v>
      </c>
      <c r="E2108" s="67" t="s">
        <v>162</v>
      </c>
      <c r="XEV2108" s="49"/>
      <c r="XEW2108" s="49"/>
      <c r="XEX2108" s="49"/>
    </row>
    <row r="2109" ht="23" customHeight="1" spans="1:5 16376:16378">
      <c r="A2109" s="78" t="s">
        <v>171</v>
      </c>
      <c r="B2109" s="78"/>
      <c r="C2109" s="79"/>
      <c r="D2109" s="80">
        <f>SUM(D2110:D2114)</f>
        <v>144.2</v>
      </c>
      <c r="E2109" s="83"/>
      <c r="XEV2109" s="49"/>
      <c r="XEW2109" s="49"/>
      <c r="XEX2109" s="49"/>
    </row>
    <row r="2110" ht="23" customHeight="1" spans="1:5 16376:16378">
      <c r="A2110" s="78" t="s">
        <v>172</v>
      </c>
      <c r="B2110" s="75" t="s">
        <v>1015</v>
      </c>
      <c r="C2110" s="63" t="s">
        <v>1014</v>
      </c>
      <c r="D2110" s="73">
        <v>35</v>
      </c>
      <c r="E2110" s="76" t="s">
        <v>174</v>
      </c>
      <c r="XEV2110" s="49"/>
      <c r="XEW2110" s="49"/>
      <c r="XEX2110" s="49"/>
    </row>
    <row r="2111" ht="23" customHeight="1" spans="1:5 16376:16378">
      <c r="A2111" s="78" t="s">
        <v>172</v>
      </c>
      <c r="B2111" s="75" t="s">
        <v>1016</v>
      </c>
      <c r="C2111" s="63" t="s">
        <v>1014</v>
      </c>
      <c r="D2111" s="73">
        <v>44.3</v>
      </c>
      <c r="E2111" s="76" t="s">
        <v>174</v>
      </c>
      <c r="XEV2111" s="49"/>
      <c r="XEW2111" s="49"/>
      <c r="XEX2111" s="49"/>
    </row>
    <row r="2112" ht="23" customHeight="1" spans="1:5 16376:16378">
      <c r="A2112" s="78" t="s">
        <v>172</v>
      </c>
      <c r="B2112" s="75" t="s">
        <v>1017</v>
      </c>
      <c r="C2112" s="63" t="s">
        <v>1014</v>
      </c>
      <c r="D2112" s="73">
        <v>45</v>
      </c>
      <c r="E2112" s="76" t="s">
        <v>174</v>
      </c>
      <c r="XEV2112" s="49"/>
      <c r="XEW2112" s="49"/>
      <c r="XEX2112" s="49"/>
    </row>
    <row r="2113" ht="23" customHeight="1" spans="1:5 16376:16378">
      <c r="A2113" s="78" t="s">
        <v>172</v>
      </c>
      <c r="B2113" s="75" t="s">
        <v>1018</v>
      </c>
      <c r="C2113" s="63" t="s">
        <v>1014</v>
      </c>
      <c r="D2113" s="73">
        <v>5</v>
      </c>
      <c r="E2113" s="76" t="s">
        <v>174</v>
      </c>
      <c r="XEV2113" s="49"/>
      <c r="XEW2113" s="49"/>
      <c r="XEX2113" s="49"/>
    </row>
    <row r="2114" ht="23" customHeight="1" spans="1:5 16376:16378">
      <c r="A2114" s="78" t="s">
        <v>172</v>
      </c>
      <c r="B2114" s="94" t="s">
        <v>1019</v>
      </c>
      <c r="C2114" s="81" t="s">
        <v>1014</v>
      </c>
      <c r="D2114" s="95">
        <v>14.9</v>
      </c>
      <c r="E2114" s="96" t="s">
        <v>174</v>
      </c>
      <c r="XEV2114" s="49"/>
      <c r="XEW2114" s="49"/>
      <c r="XEX2114" s="49"/>
    </row>
    <row r="2115" ht="23" customHeight="1" spans="1:5 16376:16378">
      <c r="A2115" s="113" t="s">
        <v>1020</v>
      </c>
      <c r="B2115" s="113"/>
      <c r="C2115" s="113"/>
      <c r="D2115" s="84">
        <f>D2116</f>
        <v>565.96</v>
      </c>
      <c r="E2115" s="83"/>
      <c r="XEV2115" s="49"/>
      <c r="XEW2115" s="49"/>
      <c r="XEX2115" s="49"/>
    </row>
    <row r="2116" ht="23" customHeight="1" spans="1:5 16376:16378">
      <c r="A2116" s="78" t="s">
        <v>171</v>
      </c>
      <c r="B2116" s="78"/>
      <c r="C2116" s="79"/>
      <c r="D2116" s="80">
        <f>SUM(D2117:D2117)</f>
        <v>565.96</v>
      </c>
      <c r="E2116" s="83"/>
      <c r="XEV2116" s="49"/>
      <c r="XEW2116" s="49"/>
      <c r="XEX2116" s="49"/>
    </row>
    <row r="2117" ht="23" customHeight="1" spans="1:5 16376:16378">
      <c r="A2117" s="78" t="s">
        <v>172</v>
      </c>
      <c r="B2117" s="75" t="s">
        <v>1021</v>
      </c>
      <c r="C2117" s="63" t="s">
        <v>1022</v>
      </c>
      <c r="D2117" s="73">
        <v>565.96</v>
      </c>
      <c r="E2117" s="76" t="s">
        <v>162</v>
      </c>
      <c r="XEV2117" s="49"/>
      <c r="XEW2117" s="49"/>
      <c r="XEX2117" s="49"/>
    </row>
    <row r="2118" ht="23" customHeight="1" spans="1:5 16376:16378">
      <c r="A2118" s="61" t="s">
        <v>1023</v>
      </c>
      <c r="B2118" s="61"/>
      <c r="C2118" s="61"/>
      <c r="D2118" s="64">
        <f>D2119+D2125+D2128</f>
        <v>179.83</v>
      </c>
      <c r="E2118" s="63"/>
      <c r="XEV2118" s="49"/>
      <c r="XEW2118" s="49"/>
      <c r="XEX2118" s="49"/>
    </row>
    <row r="2119" ht="23" customHeight="1" spans="1:5 16376:16378">
      <c r="A2119" s="61" t="s">
        <v>158</v>
      </c>
      <c r="B2119" s="61"/>
      <c r="C2119" s="61"/>
      <c r="D2119" s="64">
        <v>73.36</v>
      </c>
      <c r="E2119" s="63"/>
      <c r="XEV2119" s="49"/>
      <c r="XEW2119" s="49"/>
      <c r="XEX2119" s="49"/>
    </row>
    <row r="2120" ht="23" customHeight="1" spans="1:5 16376:16378">
      <c r="A2120" s="63" t="s">
        <v>159</v>
      </c>
      <c r="B2120" s="63" t="s">
        <v>164</v>
      </c>
      <c r="C2120" s="63" t="s">
        <v>1024</v>
      </c>
      <c r="D2120" s="77">
        <v>5.98</v>
      </c>
      <c r="E2120" s="67" t="s">
        <v>162</v>
      </c>
      <c r="XEV2120" s="49"/>
      <c r="XEW2120" s="49"/>
      <c r="XEX2120" s="49"/>
    </row>
    <row r="2121" ht="23" customHeight="1" spans="1:5 16376:16378">
      <c r="A2121" s="63" t="s">
        <v>159</v>
      </c>
      <c r="B2121" s="63" t="s">
        <v>160</v>
      </c>
      <c r="C2121" s="63" t="s">
        <v>1024</v>
      </c>
      <c r="D2121" s="77">
        <v>49.85</v>
      </c>
      <c r="E2121" s="67" t="s">
        <v>162</v>
      </c>
      <c r="XEV2121" s="49"/>
      <c r="XEW2121" s="49"/>
      <c r="XEX2121" s="49"/>
    </row>
    <row r="2122" ht="23" customHeight="1" spans="1:5 16376:16378">
      <c r="A2122" s="63" t="s">
        <v>159</v>
      </c>
      <c r="B2122" s="63" t="s">
        <v>166</v>
      </c>
      <c r="C2122" s="63" t="s">
        <v>1024</v>
      </c>
      <c r="D2122" s="77">
        <v>3</v>
      </c>
      <c r="E2122" s="67" t="s">
        <v>162</v>
      </c>
      <c r="XEV2122" s="49"/>
      <c r="XEW2122" s="49"/>
      <c r="XEX2122" s="49"/>
    </row>
    <row r="2123" ht="23" customHeight="1" spans="1:5 16376:16378">
      <c r="A2123" s="63" t="s">
        <v>159</v>
      </c>
      <c r="B2123" s="63" t="s">
        <v>165</v>
      </c>
      <c r="C2123" s="63" t="s">
        <v>1024</v>
      </c>
      <c r="D2123" s="77">
        <v>11.75</v>
      </c>
      <c r="E2123" s="67" t="s">
        <v>162</v>
      </c>
      <c r="XEV2123" s="49"/>
      <c r="XEW2123" s="49"/>
      <c r="XEX2123" s="49"/>
    </row>
    <row r="2124" ht="23" customHeight="1" spans="1:5 16376:16378">
      <c r="A2124" s="63" t="s">
        <v>159</v>
      </c>
      <c r="B2124" s="63" t="s">
        <v>163</v>
      </c>
      <c r="C2124" s="63" t="s">
        <v>1024</v>
      </c>
      <c r="D2124" s="77">
        <v>2.79</v>
      </c>
      <c r="E2124" s="67" t="s">
        <v>162</v>
      </c>
      <c r="XEV2124" s="49"/>
      <c r="XEW2124" s="49"/>
      <c r="XEX2124" s="49"/>
    </row>
    <row r="2125" ht="23" customHeight="1" spans="1:5 16376:16378">
      <c r="A2125" s="61" t="s">
        <v>167</v>
      </c>
      <c r="B2125" s="61"/>
      <c r="C2125" s="61"/>
      <c r="D2125" s="64">
        <v>13.47</v>
      </c>
      <c r="E2125" s="63"/>
      <c r="XEV2125" s="49"/>
      <c r="XEW2125" s="49"/>
      <c r="XEX2125" s="49"/>
    </row>
    <row r="2126" ht="23" customHeight="1" spans="1:5 16376:16378">
      <c r="A2126" s="63" t="s">
        <v>168</v>
      </c>
      <c r="B2126" s="63" t="s">
        <v>170</v>
      </c>
      <c r="C2126" s="63" t="s">
        <v>1024</v>
      </c>
      <c r="D2126" s="77">
        <v>7.47</v>
      </c>
      <c r="E2126" s="67" t="s">
        <v>162</v>
      </c>
      <c r="XEV2126" s="49"/>
      <c r="XEW2126" s="49"/>
      <c r="XEX2126" s="49"/>
    </row>
    <row r="2127" ht="23" customHeight="1" spans="1:5 16376:16378">
      <c r="A2127" s="63" t="s">
        <v>168</v>
      </c>
      <c r="B2127" s="63" t="s">
        <v>169</v>
      </c>
      <c r="C2127" s="63" t="s">
        <v>1024</v>
      </c>
      <c r="D2127" s="77">
        <v>6</v>
      </c>
      <c r="E2127" s="67" t="s">
        <v>162</v>
      </c>
      <c r="XEV2127" s="49"/>
      <c r="XEW2127" s="49"/>
      <c r="XEX2127" s="49"/>
    </row>
    <row r="2128" ht="23" customHeight="1" spans="1:5 16376:16378">
      <c r="A2128" s="78" t="s">
        <v>171</v>
      </c>
      <c r="B2128" s="78"/>
      <c r="C2128" s="79"/>
      <c r="D2128" s="80">
        <f>SUM(D2129:D2131)</f>
        <v>93</v>
      </c>
      <c r="E2128" s="83"/>
      <c r="XEV2128" s="49"/>
      <c r="XEW2128" s="49"/>
      <c r="XEX2128" s="49"/>
    </row>
    <row r="2129" ht="23" customHeight="1" spans="1:5 16376:16378">
      <c r="A2129" s="78" t="s">
        <v>172</v>
      </c>
      <c r="B2129" s="75" t="s">
        <v>1025</v>
      </c>
      <c r="C2129" s="89" t="s">
        <v>1024</v>
      </c>
      <c r="D2129" s="73">
        <v>65</v>
      </c>
      <c r="E2129" s="76" t="s">
        <v>174</v>
      </c>
      <c r="XEV2129" s="49"/>
      <c r="XEW2129" s="49"/>
      <c r="XEX2129" s="49"/>
    </row>
    <row r="2130" ht="23" customHeight="1" spans="1:5 16376:16378">
      <c r="A2130" s="78" t="s">
        <v>172</v>
      </c>
      <c r="B2130" s="75" t="s">
        <v>1026</v>
      </c>
      <c r="C2130" s="89" t="s">
        <v>1024</v>
      </c>
      <c r="D2130" s="84">
        <v>15</v>
      </c>
      <c r="E2130" s="76" t="s">
        <v>180</v>
      </c>
      <c r="XEV2130" s="49"/>
      <c r="XEW2130" s="49"/>
      <c r="XEX2130" s="49"/>
    </row>
    <row r="2131" ht="23" customHeight="1" spans="1:5 16376:16378">
      <c r="A2131" s="78" t="s">
        <v>172</v>
      </c>
      <c r="B2131" s="75" t="s">
        <v>1027</v>
      </c>
      <c r="C2131" s="89" t="s">
        <v>1024</v>
      </c>
      <c r="D2131" s="84">
        <v>13</v>
      </c>
      <c r="E2131" s="76" t="s">
        <v>174</v>
      </c>
      <c r="XEV2131" s="49"/>
      <c r="XEW2131" s="49"/>
      <c r="XEX2131" s="49"/>
    </row>
    <row r="2132" ht="23" customHeight="1" spans="1:5 16376:16378">
      <c r="A2132" s="61" t="s">
        <v>1028</v>
      </c>
      <c r="B2132" s="61"/>
      <c r="C2132" s="61"/>
      <c r="D2132" s="64">
        <f>D2133+D2139+D2142</f>
        <v>736.53</v>
      </c>
      <c r="E2132" s="63"/>
      <c r="XEV2132" s="49"/>
      <c r="XEW2132" s="49"/>
      <c r="XEX2132" s="49"/>
    </row>
    <row r="2133" ht="23" customHeight="1" spans="1:5 16376:16378">
      <c r="A2133" s="61" t="s">
        <v>158</v>
      </c>
      <c r="B2133" s="61"/>
      <c r="C2133" s="61"/>
      <c r="D2133" s="64">
        <v>409.98</v>
      </c>
      <c r="E2133" s="63"/>
      <c r="XEV2133" s="49"/>
      <c r="XEW2133" s="49"/>
      <c r="XEX2133" s="49"/>
    </row>
    <row r="2134" ht="23" customHeight="1" spans="1:5 16376:16378">
      <c r="A2134" s="63" t="s">
        <v>159</v>
      </c>
      <c r="B2134" s="63" t="s">
        <v>166</v>
      </c>
      <c r="C2134" s="63" t="s">
        <v>1029</v>
      </c>
      <c r="D2134" s="77">
        <v>17.4</v>
      </c>
      <c r="E2134" s="67" t="s">
        <v>162</v>
      </c>
      <c r="XEV2134" s="49"/>
      <c r="XEW2134" s="49"/>
      <c r="XEX2134" s="49"/>
    </row>
    <row r="2135" ht="23" customHeight="1" spans="1:5 16376:16378">
      <c r="A2135" s="63" t="s">
        <v>159</v>
      </c>
      <c r="B2135" s="63" t="s">
        <v>160</v>
      </c>
      <c r="C2135" s="63" t="s">
        <v>1029</v>
      </c>
      <c r="D2135" s="77">
        <v>274.91</v>
      </c>
      <c r="E2135" s="67" t="s">
        <v>162</v>
      </c>
      <c r="XEV2135" s="49"/>
      <c r="XEW2135" s="49"/>
      <c r="XEX2135" s="49"/>
    </row>
    <row r="2136" ht="23" customHeight="1" spans="1:5 16376:16378">
      <c r="A2136" s="63" t="s">
        <v>159</v>
      </c>
      <c r="B2136" s="63" t="s">
        <v>164</v>
      </c>
      <c r="C2136" s="63" t="s">
        <v>1029</v>
      </c>
      <c r="D2136" s="77">
        <v>32.97</v>
      </c>
      <c r="E2136" s="67" t="s">
        <v>162</v>
      </c>
      <c r="XEV2136" s="49"/>
      <c r="XEW2136" s="49"/>
      <c r="XEX2136" s="49"/>
    </row>
    <row r="2137" ht="23" customHeight="1" spans="1:5 16376:16378">
      <c r="A2137" s="63" t="s">
        <v>159</v>
      </c>
      <c r="B2137" s="63" t="s">
        <v>163</v>
      </c>
      <c r="C2137" s="63" t="s">
        <v>1029</v>
      </c>
      <c r="D2137" s="77">
        <v>18.94</v>
      </c>
      <c r="E2137" s="67" t="s">
        <v>162</v>
      </c>
      <c r="XEV2137" s="49"/>
      <c r="XEW2137" s="49"/>
      <c r="XEX2137" s="49"/>
    </row>
    <row r="2138" ht="23" customHeight="1" spans="1:5 16376:16378">
      <c r="A2138" s="63" t="s">
        <v>159</v>
      </c>
      <c r="B2138" s="63" t="s">
        <v>165</v>
      </c>
      <c r="C2138" s="63" t="s">
        <v>1029</v>
      </c>
      <c r="D2138" s="77">
        <v>65.75</v>
      </c>
      <c r="E2138" s="67" t="s">
        <v>162</v>
      </c>
      <c r="XEV2138" s="49"/>
      <c r="XEW2138" s="49"/>
      <c r="XEX2138" s="49"/>
    </row>
    <row r="2139" ht="23" customHeight="1" spans="1:5 16376:16378">
      <c r="A2139" s="61" t="s">
        <v>167</v>
      </c>
      <c r="B2139" s="61"/>
      <c r="C2139" s="61"/>
      <c r="D2139" s="64">
        <v>64.05</v>
      </c>
      <c r="E2139" s="63"/>
      <c r="XEV2139" s="49"/>
      <c r="XEW2139" s="49"/>
      <c r="XEX2139" s="49"/>
    </row>
    <row r="2140" ht="23" customHeight="1" spans="1:5 16376:16378">
      <c r="A2140" s="63" t="s">
        <v>168</v>
      </c>
      <c r="B2140" s="63" t="s">
        <v>169</v>
      </c>
      <c r="C2140" s="63" t="s">
        <v>1029</v>
      </c>
      <c r="D2140" s="77">
        <v>32.16</v>
      </c>
      <c r="E2140" s="67" t="s">
        <v>162</v>
      </c>
      <c r="XEV2140" s="49"/>
      <c r="XEW2140" s="49"/>
      <c r="XEX2140" s="49"/>
    </row>
    <row r="2141" ht="23" customHeight="1" spans="1:5 16376:16378">
      <c r="A2141" s="63" t="s">
        <v>168</v>
      </c>
      <c r="B2141" s="63" t="s">
        <v>170</v>
      </c>
      <c r="C2141" s="63" t="s">
        <v>1029</v>
      </c>
      <c r="D2141" s="77">
        <v>31.89</v>
      </c>
      <c r="E2141" s="67" t="s">
        <v>162</v>
      </c>
      <c r="XEV2141" s="49"/>
      <c r="XEW2141" s="49"/>
      <c r="XEX2141" s="49"/>
    </row>
    <row r="2142" ht="23" customHeight="1" spans="1:5 16376:16378">
      <c r="A2142" s="78" t="s">
        <v>171</v>
      </c>
      <c r="B2142" s="78"/>
      <c r="C2142" s="79"/>
      <c r="D2142" s="80">
        <f>SUM(D2143:D2150)</f>
        <v>262.5</v>
      </c>
      <c r="E2142" s="83"/>
      <c r="XEV2142" s="49"/>
      <c r="XEW2142" s="49"/>
      <c r="XEX2142" s="49"/>
    </row>
    <row r="2143" ht="23" customHeight="1" spans="1:5 16376:16378">
      <c r="A2143" s="78" t="s">
        <v>172</v>
      </c>
      <c r="B2143" s="75" t="s">
        <v>1030</v>
      </c>
      <c r="C2143" s="63" t="s">
        <v>1029</v>
      </c>
      <c r="D2143" s="73">
        <v>7</v>
      </c>
      <c r="E2143" s="76" t="s">
        <v>174</v>
      </c>
      <c r="XEV2143" s="49"/>
      <c r="XEW2143" s="49"/>
      <c r="XEX2143" s="49"/>
    </row>
    <row r="2144" ht="23" customHeight="1" spans="1:5 16376:16378">
      <c r="A2144" s="78" t="s">
        <v>172</v>
      </c>
      <c r="B2144" s="75" t="s">
        <v>1031</v>
      </c>
      <c r="C2144" s="63" t="s">
        <v>1029</v>
      </c>
      <c r="D2144" s="84">
        <v>104</v>
      </c>
      <c r="E2144" s="76" t="s">
        <v>162</v>
      </c>
      <c r="XEV2144" s="49"/>
      <c r="XEW2144" s="49"/>
      <c r="XEX2144" s="49"/>
    </row>
    <row r="2145" ht="23" customHeight="1" spans="1:5 16376:16378">
      <c r="A2145" s="78" t="s">
        <v>172</v>
      </c>
      <c r="B2145" s="75" t="s">
        <v>1032</v>
      </c>
      <c r="C2145" s="63" t="s">
        <v>1029</v>
      </c>
      <c r="D2145" s="84">
        <v>4.5</v>
      </c>
      <c r="E2145" s="76" t="s">
        <v>180</v>
      </c>
      <c r="XEV2145" s="49"/>
      <c r="XEW2145" s="49"/>
      <c r="XEX2145" s="49"/>
    </row>
    <row r="2146" ht="23" customHeight="1" spans="1:5 16376:16378">
      <c r="A2146" s="78" t="s">
        <v>172</v>
      </c>
      <c r="B2146" s="75" t="s">
        <v>1033</v>
      </c>
      <c r="C2146" s="63" t="s">
        <v>1029</v>
      </c>
      <c r="D2146" s="84">
        <v>5</v>
      </c>
      <c r="E2146" s="76" t="s">
        <v>180</v>
      </c>
      <c r="XEV2146" s="49"/>
      <c r="XEW2146" s="49"/>
      <c r="XEX2146" s="49"/>
    </row>
    <row r="2147" ht="23" customHeight="1" spans="1:5 16376:16378">
      <c r="A2147" s="78" t="s">
        <v>172</v>
      </c>
      <c r="B2147" s="75" t="s">
        <v>1034</v>
      </c>
      <c r="C2147" s="63" t="s">
        <v>1029</v>
      </c>
      <c r="D2147" s="84">
        <v>2</v>
      </c>
      <c r="E2147" s="76" t="s">
        <v>174</v>
      </c>
      <c r="XEV2147" s="49"/>
      <c r="XEW2147" s="49"/>
      <c r="XEX2147" s="49"/>
    </row>
    <row r="2148" ht="23" customHeight="1" spans="1:5 16376:16378">
      <c r="A2148" s="78" t="s">
        <v>172</v>
      </c>
      <c r="B2148" s="75" t="s">
        <v>1035</v>
      </c>
      <c r="C2148" s="63" t="s">
        <v>1029</v>
      </c>
      <c r="D2148" s="84">
        <v>80</v>
      </c>
      <c r="E2148" s="76" t="s">
        <v>174</v>
      </c>
      <c r="XEV2148" s="49"/>
      <c r="XEW2148" s="49"/>
      <c r="XEX2148" s="49"/>
    </row>
    <row r="2149" ht="23" customHeight="1" spans="1:5 16376:16378">
      <c r="A2149" s="78" t="s">
        <v>172</v>
      </c>
      <c r="B2149" s="75" t="s">
        <v>1036</v>
      </c>
      <c r="C2149" s="63" t="s">
        <v>1029</v>
      </c>
      <c r="D2149" s="84">
        <v>10</v>
      </c>
      <c r="E2149" s="76" t="s">
        <v>174</v>
      </c>
      <c r="XEV2149" s="49"/>
      <c r="XEW2149" s="49"/>
      <c r="XEX2149" s="49"/>
    </row>
    <row r="2150" ht="23" customHeight="1" spans="1:5 16376:16378">
      <c r="A2150" s="78" t="s">
        <v>172</v>
      </c>
      <c r="B2150" s="75" t="s">
        <v>1037</v>
      </c>
      <c r="C2150" s="63" t="s">
        <v>1029</v>
      </c>
      <c r="D2150" s="84">
        <v>50</v>
      </c>
      <c r="E2150" s="76" t="s">
        <v>180</v>
      </c>
      <c r="XEV2150" s="49"/>
      <c r="XEW2150" s="49"/>
      <c r="XEX2150" s="49"/>
    </row>
    <row r="2151" ht="23" customHeight="1" spans="1:5 16376:16378">
      <c r="A2151" s="61" t="s">
        <v>1038</v>
      </c>
      <c r="B2151" s="61"/>
      <c r="C2151" s="61"/>
      <c r="D2151" s="64">
        <f>D2152+D2158+D2161</f>
        <v>150.41</v>
      </c>
      <c r="E2151" s="63"/>
      <c r="XEV2151" s="49"/>
      <c r="XEW2151" s="49"/>
      <c r="XEX2151" s="49"/>
    </row>
    <row r="2152" ht="23" customHeight="1" spans="1:5 16376:16378">
      <c r="A2152" s="61" t="s">
        <v>158</v>
      </c>
      <c r="B2152" s="61"/>
      <c r="C2152" s="61"/>
      <c r="D2152" s="64">
        <v>129.31</v>
      </c>
      <c r="E2152" s="63"/>
      <c r="XEV2152" s="49"/>
      <c r="XEW2152" s="49"/>
      <c r="XEX2152" s="49"/>
    </row>
    <row r="2153" ht="23" customHeight="1" spans="1:5 16376:16378">
      <c r="A2153" s="63" t="s">
        <v>159</v>
      </c>
      <c r="B2153" s="63" t="s">
        <v>166</v>
      </c>
      <c r="C2153" s="63" t="s">
        <v>1039</v>
      </c>
      <c r="D2153" s="77">
        <v>6</v>
      </c>
      <c r="E2153" s="67" t="s">
        <v>162</v>
      </c>
      <c r="XEV2153" s="49"/>
      <c r="XEW2153" s="49"/>
      <c r="XEX2153" s="49"/>
    </row>
    <row r="2154" ht="23" customHeight="1" spans="1:5 16376:16378">
      <c r="A2154" s="63" t="s">
        <v>159</v>
      </c>
      <c r="B2154" s="63" t="s">
        <v>165</v>
      </c>
      <c r="C2154" s="63" t="s">
        <v>1039</v>
      </c>
      <c r="D2154" s="77">
        <v>21.21</v>
      </c>
      <c r="E2154" s="67" t="s">
        <v>162</v>
      </c>
      <c r="XEV2154" s="49"/>
      <c r="XEW2154" s="49"/>
      <c r="XEX2154" s="49"/>
    </row>
    <row r="2155" ht="23" customHeight="1" spans="1:5 16376:16378">
      <c r="A2155" s="63" t="s">
        <v>159</v>
      </c>
      <c r="B2155" s="63" t="s">
        <v>160</v>
      </c>
      <c r="C2155" s="63" t="s">
        <v>1039</v>
      </c>
      <c r="D2155" s="77">
        <v>87.18</v>
      </c>
      <c r="E2155" s="67" t="s">
        <v>162</v>
      </c>
      <c r="XEV2155" s="49"/>
      <c r="XEW2155" s="49"/>
      <c r="XEX2155" s="49"/>
    </row>
    <row r="2156" ht="23" customHeight="1" spans="1:5 16376:16378">
      <c r="A2156" s="63" t="s">
        <v>159</v>
      </c>
      <c r="B2156" s="63" t="s">
        <v>164</v>
      </c>
      <c r="C2156" s="63" t="s">
        <v>1039</v>
      </c>
      <c r="D2156" s="77">
        <v>10.45</v>
      </c>
      <c r="E2156" s="67" t="s">
        <v>162</v>
      </c>
      <c r="XEV2156" s="49"/>
      <c r="XEW2156" s="49"/>
      <c r="XEX2156" s="49"/>
    </row>
    <row r="2157" ht="23" customHeight="1" spans="1:5 16376:16378">
      <c r="A2157" s="63" t="s">
        <v>159</v>
      </c>
      <c r="B2157" s="63" t="s">
        <v>163</v>
      </c>
      <c r="C2157" s="63" t="s">
        <v>1039</v>
      </c>
      <c r="D2157" s="77">
        <v>4.46</v>
      </c>
      <c r="E2157" s="67" t="s">
        <v>162</v>
      </c>
      <c r="XEV2157" s="49"/>
      <c r="XEW2157" s="49"/>
      <c r="XEX2157" s="49"/>
    </row>
    <row r="2158" ht="23" customHeight="1" spans="1:5 16376:16378">
      <c r="A2158" s="61" t="s">
        <v>167</v>
      </c>
      <c r="B2158" s="61"/>
      <c r="C2158" s="61"/>
      <c r="D2158" s="64">
        <v>15.1</v>
      </c>
      <c r="E2158" s="63"/>
      <c r="XEV2158" s="49"/>
      <c r="XEW2158" s="49"/>
      <c r="XEX2158" s="49"/>
    </row>
    <row r="2159" ht="23" customHeight="1" spans="1:5 16376:16378">
      <c r="A2159" s="63" t="s">
        <v>168</v>
      </c>
      <c r="B2159" s="63" t="s">
        <v>169</v>
      </c>
      <c r="C2159" s="63" t="s">
        <v>1039</v>
      </c>
      <c r="D2159" s="77">
        <v>9.6</v>
      </c>
      <c r="E2159" s="67" t="s">
        <v>162</v>
      </c>
      <c r="XEV2159" s="49"/>
      <c r="XEW2159" s="49"/>
      <c r="XEX2159" s="49"/>
    </row>
    <row r="2160" ht="23" customHeight="1" spans="1:5 16376:16378">
      <c r="A2160" s="63" t="s">
        <v>168</v>
      </c>
      <c r="B2160" s="63" t="s">
        <v>170</v>
      </c>
      <c r="C2160" s="63" t="s">
        <v>1039</v>
      </c>
      <c r="D2160" s="77">
        <v>5.5</v>
      </c>
      <c r="E2160" s="67" t="s">
        <v>162</v>
      </c>
      <c r="XEV2160" s="49"/>
      <c r="XEW2160" s="49"/>
      <c r="XEX2160" s="49"/>
    </row>
    <row r="2161" ht="23" customHeight="1" spans="1:5 16376:16378">
      <c r="A2161" s="78" t="s">
        <v>171</v>
      </c>
      <c r="B2161" s="78"/>
      <c r="C2161" s="79"/>
      <c r="D2161" s="80">
        <f>SUM(D2162:D2162)</f>
        <v>6</v>
      </c>
      <c r="E2161" s="83"/>
      <c r="XEV2161" s="49"/>
      <c r="XEW2161" s="49"/>
      <c r="XEX2161" s="49"/>
    </row>
    <row r="2162" ht="23" customHeight="1" spans="1:5 16376:16378">
      <c r="A2162" s="78" t="s">
        <v>172</v>
      </c>
      <c r="B2162" s="75" t="s">
        <v>1040</v>
      </c>
      <c r="C2162" s="63" t="s">
        <v>1039</v>
      </c>
      <c r="D2162" s="73">
        <v>6</v>
      </c>
      <c r="E2162" s="76" t="s">
        <v>174</v>
      </c>
      <c r="XEV2162" s="49"/>
      <c r="XEW2162" s="49"/>
      <c r="XEX2162" s="49"/>
    </row>
    <row r="2163" ht="23" customHeight="1" spans="1:5 16376:16378">
      <c r="A2163" s="61" t="s">
        <v>1041</v>
      </c>
      <c r="B2163" s="61"/>
      <c r="C2163" s="61"/>
      <c r="D2163" s="64">
        <f>D2164+D2170+D2173</f>
        <v>140.27</v>
      </c>
      <c r="E2163" s="63"/>
      <c r="XEV2163" s="49"/>
      <c r="XEW2163" s="49"/>
      <c r="XEX2163" s="49"/>
    </row>
    <row r="2164" ht="23" customHeight="1" spans="1:5 16376:16378">
      <c r="A2164" s="61" t="s">
        <v>158</v>
      </c>
      <c r="B2164" s="61"/>
      <c r="C2164" s="61"/>
      <c r="D2164" s="64">
        <v>113.89</v>
      </c>
      <c r="E2164" s="63"/>
      <c r="XEV2164" s="49"/>
      <c r="XEW2164" s="49"/>
      <c r="XEX2164" s="49"/>
    </row>
    <row r="2165" ht="23" customHeight="1" spans="1:5 16376:16378">
      <c r="A2165" s="63" t="s">
        <v>159</v>
      </c>
      <c r="B2165" s="63" t="s">
        <v>165</v>
      </c>
      <c r="C2165" s="63" t="s">
        <v>1042</v>
      </c>
      <c r="D2165" s="77">
        <v>18.41</v>
      </c>
      <c r="E2165" s="67" t="s">
        <v>162</v>
      </c>
      <c r="XEV2165" s="49"/>
      <c r="XEW2165" s="49"/>
      <c r="XEX2165" s="49"/>
    </row>
    <row r="2166" ht="23" customHeight="1" spans="1:5 16376:16378">
      <c r="A2166" s="63" t="s">
        <v>159</v>
      </c>
      <c r="B2166" s="63" t="s">
        <v>166</v>
      </c>
      <c r="C2166" s="63" t="s">
        <v>1042</v>
      </c>
      <c r="D2166" s="77">
        <v>4.8</v>
      </c>
      <c r="E2166" s="67" t="s">
        <v>162</v>
      </c>
      <c r="XEV2166" s="49"/>
      <c r="XEW2166" s="49"/>
      <c r="XEX2166" s="49"/>
    </row>
    <row r="2167" ht="23" customHeight="1" spans="1:5 16376:16378">
      <c r="A2167" s="63" t="s">
        <v>159</v>
      </c>
      <c r="B2167" s="63" t="s">
        <v>160</v>
      </c>
      <c r="C2167" s="63" t="s">
        <v>1042</v>
      </c>
      <c r="D2167" s="77">
        <v>75.25</v>
      </c>
      <c r="E2167" s="67" t="s">
        <v>162</v>
      </c>
      <c r="XEV2167" s="49"/>
      <c r="XEW2167" s="49"/>
      <c r="XEX2167" s="49"/>
    </row>
    <row r="2168" ht="23" customHeight="1" spans="1:5 16376:16378">
      <c r="A2168" s="63" t="s">
        <v>159</v>
      </c>
      <c r="B2168" s="63" t="s">
        <v>164</v>
      </c>
      <c r="C2168" s="63" t="s">
        <v>1042</v>
      </c>
      <c r="D2168" s="77">
        <v>9.03</v>
      </c>
      <c r="E2168" s="67" t="s">
        <v>162</v>
      </c>
      <c r="XEV2168" s="49"/>
      <c r="XEW2168" s="49"/>
      <c r="XEX2168" s="49"/>
    </row>
    <row r="2169" ht="23" customHeight="1" spans="1:5 16376:16378">
      <c r="A2169" s="63" t="s">
        <v>159</v>
      </c>
      <c r="B2169" s="63" t="s">
        <v>163</v>
      </c>
      <c r="C2169" s="63" t="s">
        <v>1042</v>
      </c>
      <c r="D2169" s="77">
        <v>6.41</v>
      </c>
      <c r="E2169" s="67" t="s">
        <v>162</v>
      </c>
      <c r="XEV2169" s="49"/>
      <c r="XEW2169" s="49"/>
      <c r="XEX2169" s="49"/>
    </row>
    <row r="2170" ht="23" customHeight="1" spans="1:5 16376:16378">
      <c r="A2170" s="61" t="s">
        <v>167</v>
      </c>
      <c r="B2170" s="61"/>
      <c r="C2170" s="61"/>
      <c r="D2170" s="64">
        <v>13.38</v>
      </c>
      <c r="E2170" s="63"/>
      <c r="XEV2170" s="49"/>
      <c r="XEW2170" s="49"/>
      <c r="XEX2170" s="49"/>
    </row>
    <row r="2171" ht="23" customHeight="1" spans="1:5 16376:16378">
      <c r="A2171" s="63" t="s">
        <v>168</v>
      </c>
      <c r="B2171" s="63" t="s">
        <v>170</v>
      </c>
      <c r="C2171" s="63" t="s">
        <v>1042</v>
      </c>
      <c r="D2171" s="77">
        <v>5.7</v>
      </c>
      <c r="E2171" s="67" t="s">
        <v>162</v>
      </c>
      <c r="XEV2171" s="49"/>
      <c r="XEW2171" s="49"/>
      <c r="XEX2171" s="49"/>
    </row>
    <row r="2172" ht="23" customHeight="1" spans="1:5 16376:16378">
      <c r="A2172" s="63" t="s">
        <v>168</v>
      </c>
      <c r="B2172" s="63" t="s">
        <v>169</v>
      </c>
      <c r="C2172" s="63" t="s">
        <v>1042</v>
      </c>
      <c r="D2172" s="77">
        <v>7.68</v>
      </c>
      <c r="E2172" s="67" t="s">
        <v>162</v>
      </c>
      <c r="XEV2172" s="49"/>
      <c r="XEW2172" s="49"/>
      <c r="XEX2172" s="49"/>
    </row>
    <row r="2173" ht="23" customHeight="1" spans="1:5 16376:16378">
      <c r="A2173" s="78" t="s">
        <v>171</v>
      </c>
      <c r="B2173" s="78"/>
      <c r="C2173" s="79"/>
      <c r="D2173" s="80">
        <f>SUM(D2174:D2175)</f>
        <v>13</v>
      </c>
      <c r="E2173" s="83"/>
      <c r="XEV2173" s="49"/>
      <c r="XEW2173" s="49"/>
      <c r="XEX2173" s="49"/>
    </row>
    <row r="2174" ht="23" customHeight="1" spans="1:5 16376:16378">
      <c r="A2174" s="78" t="s">
        <v>172</v>
      </c>
      <c r="B2174" s="75" t="s">
        <v>1043</v>
      </c>
      <c r="C2174" s="63" t="s">
        <v>1042</v>
      </c>
      <c r="D2174" s="73">
        <v>5</v>
      </c>
      <c r="E2174" s="76" t="s">
        <v>174</v>
      </c>
      <c r="XEV2174" s="49"/>
      <c r="XEW2174" s="49"/>
      <c r="XEX2174" s="49"/>
    </row>
    <row r="2175" ht="23" customHeight="1" spans="1:5 16376:16378">
      <c r="A2175" s="78" t="s">
        <v>172</v>
      </c>
      <c r="B2175" s="75" t="s">
        <v>1044</v>
      </c>
      <c r="C2175" s="63" t="s">
        <v>1042</v>
      </c>
      <c r="D2175" s="73">
        <v>8</v>
      </c>
      <c r="E2175" s="76" t="s">
        <v>174</v>
      </c>
      <c r="XEV2175" s="49"/>
      <c r="XEW2175" s="49"/>
      <c r="XEX2175" s="49"/>
    </row>
    <row r="2176" ht="23" customHeight="1" spans="1:5 16376:16378">
      <c r="A2176" s="61" t="s">
        <v>1045</v>
      </c>
      <c r="B2176" s="61"/>
      <c r="C2176" s="61"/>
      <c r="D2176" s="64">
        <f>D2177+D2183+D2186</f>
        <v>108.53</v>
      </c>
      <c r="E2176" s="63"/>
      <c r="XEV2176" s="49"/>
      <c r="XEW2176" s="49"/>
      <c r="XEX2176" s="49"/>
    </row>
    <row r="2177" ht="23" customHeight="1" spans="1:5 16376:16378">
      <c r="A2177" s="61" t="s">
        <v>158</v>
      </c>
      <c r="B2177" s="61"/>
      <c r="C2177" s="61"/>
      <c r="D2177" s="64">
        <v>97.71</v>
      </c>
      <c r="E2177" s="63"/>
      <c r="XEV2177" s="49"/>
      <c r="XEW2177" s="49"/>
      <c r="XEX2177" s="49"/>
    </row>
    <row r="2178" ht="23" customHeight="1" spans="1:5 16376:16378">
      <c r="A2178" s="63" t="s">
        <v>159</v>
      </c>
      <c r="B2178" s="63" t="s">
        <v>160</v>
      </c>
      <c r="C2178" s="63" t="s">
        <v>1046</v>
      </c>
      <c r="D2178" s="77">
        <v>67.3</v>
      </c>
      <c r="E2178" s="67" t="s">
        <v>162</v>
      </c>
      <c r="XEV2178" s="49"/>
      <c r="XEW2178" s="49"/>
      <c r="XEX2178" s="49"/>
    </row>
    <row r="2179" ht="23" customHeight="1" spans="1:5 16376:16378">
      <c r="A2179" s="63" t="s">
        <v>159</v>
      </c>
      <c r="B2179" s="63" t="s">
        <v>165</v>
      </c>
      <c r="C2179" s="63" t="s">
        <v>1046</v>
      </c>
      <c r="D2179" s="77">
        <v>16.47</v>
      </c>
      <c r="E2179" s="67" t="s">
        <v>162</v>
      </c>
      <c r="XEV2179" s="49"/>
      <c r="XEW2179" s="49"/>
      <c r="XEX2179" s="49"/>
    </row>
    <row r="2180" ht="23" customHeight="1" spans="1:5 16376:16378">
      <c r="A2180" s="63" t="s">
        <v>159</v>
      </c>
      <c r="B2180" s="63" t="s">
        <v>163</v>
      </c>
      <c r="C2180" s="63" t="s">
        <v>1046</v>
      </c>
      <c r="D2180" s="77">
        <v>1.67</v>
      </c>
      <c r="E2180" s="67" t="s">
        <v>162</v>
      </c>
      <c r="XEV2180" s="49"/>
      <c r="XEW2180" s="49"/>
      <c r="XEX2180" s="49"/>
    </row>
    <row r="2181" ht="23" customHeight="1" spans="1:5 16376:16378">
      <c r="A2181" s="63" t="s">
        <v>159</v>
      </c>
      <c r="B2181" s="63" t="s">
        <v>164</v>
      </c>
      <c r="C2181" s="63" t="s">
        <v>1046</v>
      </c>
      <c r="D2181" s="77">
        <v>8.07</v>
      </c>
      <c r="E2181" s="67" t="s">
        <v>162</v>
      </c>
      <c r="XEV2181" s="49"/>
      <c r="XEW2181" s="49"/>
      <c r="XEX2181" s="49"/>
    </row>
    <row r="2182" ht="23" customHeight="1" spans="1:5 16376:16378">
      <c r="A2182" s="63" t="s">
        <v>159</v>
      </c>
      <c r="B2182" s="63" t="s">
        <v>166</v>
      </c>
      <c r="C2182" s="63" t="s">
        <v>1046</v>
      </c>
      <c r="D2182" s="77">
        <v>4.2</v>
      </c>
      <c r="E2182" s="67" t="s">
        <v>162</v>
      </c>
      <c r="XEV2182" s="49"/>
      <c r="XEW2182" s="49"/>
      <c r="XEX2182" s="49"/>
    </row>
    <row r="2183" ht="23" customHeight="1" spans="1:5 16376:16378">
      <c r="A2183" s="61" t="s">
        <v>167</v>
      </c>
      <c r="B2183" s="61"/>
      <c r="C2183" s="61"/>
      <c r="D2183" s="64">
        <v>9.82</v>
      </c>
      <c r="E2183" s="63"/>
      <c r="XEV2183" s="49"/>
      <c r="XEW2183" s="49"/>
      <c r="XEX2183" s="49"/>
    </row>
    <row r="2184" ht="23" customHeight="1" spans="1:5 16376:16378">
      <c r="A2184" s="63" t="s">
        <v>168</v>
      </c>
      <c r="B2184" s="63" t="s">
        <v>169</v>
      </c>
      <c r="C2184" s="63" t="s">
        <v>1046</v>
      </c>
      <c r="D2184" s="77">
        <v>6.72</v>
      </c>
      <c r="E2184" s="67" t="s">
        <v>162</v>
      </c>
      <c r="XEV2184" s="49"/>
      <c r="XEW2184" s="49"/>
      <c r="XEX2184" s="49"/>
    </row>
    <row r="2185" ht="23" customHeight="1" spans="1:5 16376:16378">
      <c r="A2185" s="63" t="s">
        <v>168</v>
      </c>
      <c r="B2185" s="63" t="s">
        <v>170</v>
      </c>
      <c r="C2185" s="63" t="s">
        <v>1046</v>
      </c>
      <c r="D2185" s="77">
        <v>3.1</v>
      </c>
      <c r="E2185" s="67" t="s">
        <v>162</v>
      </c>
      <c r="XEV2185" s="49"/>
      <c r="XEW2185" s="49"/>
      <c r="XEX2185" s="49"/>
    </row>
    <row r="2186" ht="23" customHeight="1" spans="1:5 16376:16378">
      <c r="A2186" s="110" t="s">
        <v>171</v>
      </c>
      <c r="B2186" s="110"/>
      <c r="C2186" s="114"/>
      <c r="D2186" s="64">
        <f>SUM(D2187)</f>
        <v>1</v>
      </c>
      <c r="E2186" s="67"/>
      <c r="XEV2186" s="49"/>
      <c r="XEW2186" s="49"/>
      <c r="XEX2186" s="49"/>
    </row>
    <row r="2187" ht="23" customHeight="1" spans="1:5 16376:16378">
      <c r="A2187" s="78" t="s">
        <v>172</v>
      </c>
      <c r="B2187" s="63" t="s">
        <v>1047</v>
      </c>
      <c r="C2187" s="63" t="s">
        <v>1046</v>
      </c>
      <c r="D2187" s="77">
        <v>1</v>
      </c>
      <c r="E2187" s="67" t="s">
        <v>180</v>
      </c>
      <c r="XEV2187" s="49"/>
      <c r="XEW2187" s="49"/>
      <c r="XEX2187" s="49"/>
    </row>
    <row r="2188" ht="23" customHeight="1" spans="1:5 16376:16378">
      <c r="A2188" s="61" t="s">
        <v>1048</v>
      </c>
      <c r="B2188" s="61"/>
      <c r="C2188" s="61"/>
      <c r="D2188" s="64">
        <f>D2189+D2195+D2198</f>
        <v>325.43</v>
      </c>
      <c r="E2188" s="63"/>
      <c r="XEV2188" s="49"/>
      <c r="XEW2188" s="49"/>
      <c r="XEX2188" s="49"/>
    </row>
    <row r="2189" ht="23" customHeight="1" spans="1:5 16376:16378">
      <c r="A2189" s="61" t="s">
        <v>158</v>
      </c>
      <c r="B2189" s="61"/>
      <c r="C2189" s="61"/>
      <c r="D2189" s="64">
        <v>272.71</v>
      </c>
      <c r="E2189" s="63"/>
      <c r="XEV2189" s="49"/>
      <c r="XEW2189" s="49"/>
      <c r="XEX2189" s="49"/>
    </row>
    <row r="2190" ht="23" customHeight="1" spans="1:5 16376:16378">
      <c r="A2190" s="63" t="s">
        <v>159</v>
      </c>
      <c r="B2190" s="63" t="s">
        <v>165</v>
      </c>
      <c r="C2190" s="63" t="s">
        <v>1049</v>
      </c>
      <c r="D2190" s="77">
        <v>44.96</v>
      </c>
      <c r="E2190" s="67" t="s">
        <v>162</v>
      </c>
      <c r="XEV2190" s="49"/>
      <c r="XEW2190" s="49"/>
      <c r="XEX2190" s="49"/>
    </row>
    <row r="2191" ht="23" customHeight="1" spans="1:5 16376:16378">
      <c r="A2191" s="63" t="s">
        <v>159</v>
      </c>
      <c r="B2191" s="63" t="s">
        <v>164</v>
      </c>
      <c r="C2191" s="63" t="s">
        <v>1049</v>
      </c>
      <c r="D2191" s="77">
        <v>22.9</v>
      </c>
      <c r="E2191" s="67" t="s">
        <v>162</v>
      </c>
      <c r="XEV2191" s="49"/>
      <c r="XEW2191" s="49"/>
      <c r="XEX2191" s="49"/>
    </row>
    <row r="2192" ht="23" customHeight="1" spans="1:5 16376:16378">
      <c r="A2192" s="63" t="s">
        <v>159</v>
      </c>
      <c r="B2192" s="63" t="s">
        <v>163</v>
      </c>
      <c r="C2192" s="63" t="s">
        <v>1049</v>
      </c>
      <c r="D2192" s="77">
        <v>2.05</v>
      </c>
      <c r="E2192" s="67" t="s">
        <v>162</v>
      </c>
      <c r="XEV2192" s="49"/>
      <c r="XEW2192" s="49"/>
      <c r="XEX2192" s="49"/>
    </row>
    <row r="2193" ht="23" customHeight="1" spans="1:5 16376:16378">
      <c r="A2193" s="63" t="s">
        <v>159</v>
      </c>
      <c r="B2193" s="63" t="s">
        <v>160</v>
      </c>
      <c r="C2193" s="63" t="s">
        <v>1049</v>
      </c>
      <c r="D2193" s="77">
        <v>190.81</v>
      </c>
      <c r="E2193" s="67" t="s">
        <v>162</v>
      </c>
      <c r="XEV2193" s="49"/>
      <c r="XEW2193" s="49"/>
      <c r="XEX2193" s="49"/>
    </row>
    <row r="2194" ht="23" customHeight="1" spans="1:5 16376:16378">
      <c r="A2194" s="63" t="s">
        <v>159</v>
      </c>
      <c r="B2194" s="63" t="s">
        <v>166</v>
      </c>
      <c r="C2194" s="63" t="s">
        <v>1049</v>
      </c>
      <c r="D2194" s="77">
        <v>12</v>
      </c>
      <c r="E2194" s="67" t="s">
        <v>162</v>
      </c>
      <c r="XEV2194" s="49"/>
      <c r="XEW2194" s="49"/>
      <c r="XEX2194" s="49"/>
    </row>
    <row r="2195" ht="23" customHeight="1" spans="1:5 16376:16378">
      <c r="A2195" s="61" t="s">
        <v>167</v>
      </c>
      <c r="B2195" s="61"/>
      <c r="C2195" s="61"/>
      <c r="D2195" s="64">
        <v>44.72</v>
      </c>
      <c r="E2195" s="63"/>
      <c r="XEV2195" s="49"/>
      <c r="XEW2195" s="49"/>
      <c r="XEX2195" s="49"/>
    </row>
    <row r="2196" ht="23" customHeight="1" spans="1:5 16376:16378">
      <c r="A2196" s="63" t="s">
        <v>168</v>
      </c>
      <c r="B2196" s="63" t="s">
        <v>170</v>
      </c>
      <c r="C2196" s="63" t="s">
        <v>1049</v>
      </c>
      <c r="D2196" s="77">
        <v>20.72</v>
      </c>
      <c r="E2196" s="67" t="s">
        <v>162</v>
      </c>
      <c r="XEV2196" s="49"/>
      <c r="XEW2196" s="49"/>
      <c r="XEX2196" s="49"/>
    </row>
    <row r="2197" ht="23" customHeight="1" spans="1:5 16376:16378">
      <c r="A2197" s="63" t="s">
        <v>168</v>
      </c>
      <c r="B2197" s="63" t="s">
        <v>169</v>
      </c>
      <c r="C2197" s="63" t="s">
        <v>1049</v>
      </c>
      <c r="D2197" s="77">
        <v>24</v>
      </c>
      <c r="E2197" s="67" t="s">
        <v>162</v>
      </c>
      <c r="XEV2197" s="49"/>
      <c r="XEW2197" s="49"/>
      <c r="XEX2197" s="49"/>
    </row>
    <row r="2198" ht="23" customHeight="1" spans="1:5 16376:16378">
      <c r="A2198" s="110" t="s">
        <v>171</v>
      </c>
      <c r="B2198" s="110"/>
      <c r="C2198" s="114"/>
      <c r="D2198" s="64">
        <f>SUM(D2199)</f>
        <v>8</v>
      </c>
      <c r="E2198" s="67"/>
      <c r="XEV2198" s="49"/>
      <c r="XEW2198" s="49"/>
      <c r="XEX2198" s="49"/>
    </row>
    <row r="2199" ht="23" customHeight="1" spans="1:5 16376:16378">
      <c r="A2199" s="78" t="s">
        <v>172</v>
      </c>
      <c r="B2199" s="63" t="s">
        <v>1050</v>
      </c>
      <c r="C2199" s="63" t="s">
        <v>1049</v>
      </c>
      <c r="D2199" s="77">
        <v>8</v>
      </c>
      <c r="E2199" s="67" t="s">
        <v>180</v>
      </c>
      <c r="XEV2199" s="49"/>
      <c r="XEW2199" s="49"/>
      <c r="XEX2199" s="49"/>
    </row>
    <row r="2200" ht="23" customHeight="1" spans="1:5 16376:16378">
      <c r="A2200" s="61" t="s">
        <v>1051</v>
      </c>
      <c r="B2200" s="61"/>
      <c r="C2200" s="61"/>
      <c r="D2200" s="64">
        <f>D2201+D2207+D2210</f>
        <v>109.07</v>
      </c>
      <c r="E2200" s="63"/>
      <c r="XEV2200" s="49"/>
      <c r="XEW2200" s="49"/>
      <c r="XEX2200" s="49"/>
    </row>
    <row r="2201" ht="23" customHeight="1" spans="1:5 16376:16378">
      <c r="A2201" s="61" t="s">
        <v>158</v>
      </c>
      <c r="B2201" s="61"/>
      <c r="C2201" s="61"/>
      <c r="D2201" s="64">
        <v>71.23</v>
      </c>
      <c r="E2201" s="63"/>
      <c r="XEV2201" s="49"/>
      <c r="XEW2201" s="49"/>
      <c r="XEX2201" s="49"/>
    </row>
    <row r="2202" ht="23" customHeight="1" spans="1:5 16376:16378">
      <c r="A2202" s="63" t="s">
        <v>159</v>
      </c>
      <c r="B2202" s="63" t="s">
        <v>165</v>
      </c>
      <c r="C2202" s="63" t="s">
        <v>1052</v>
      </c>
      <c r="D2202" s="77">
        <v>11.67</v>
      </c>
      <c r="E2202" s="67" t="s">
        <v>162</v>
      </c>
      <c r="XEV2202" s="49"/>
      <c r="XEW2202" s="49"/>
      <c r="XEX2202" s="49"/>
    </row>
    <row r="2203" ht="23" customHeight="1" spans="1:5 16376:16378">
      <c r="A2203" s="63" t="s">
        <v>159</v>
      </c>
      <c r="B2203" s="63" t="s">
        <v>166</v>
      </c>
      <c r="C2203" s="63" t="s">
        <v>1052</v>
      </c>
      <c r="D2203" s="77">
        <v>3</v>
      </c>
      <c r="E2203" s="67" t="s">
        <v>162</v>
      </c>
      <c r="XEV2203" s="49"/>
      <c r="XEW2203" s="49"/>
      <c r="XEX2203" s="49"/>
    </row>
    <row r="2204" ht="23" customHeight="1" spans="1:5 16376:16378">
      <c r="A2204" s="63" t="s">
        <v>159</v>
      </c>
      <c r="B2204" s="63" t="s">
        <v>160</v>
      </c>
      <c r="C2204" s="63" t="s">
        <v>1052</v>
      </c>
      <c r="D2204" s="77">
        <v>49.01</v>
      </c>
      <c r="E2204" s="67" t="s">
        <v>162</v>
      </c>
      <c r="XEV2204" s="49"/>
      <c r="XEW2204" s="49"/>
      <c r="XEX2204" s="49"/>
    </row>
    <row r="2205" ht="23" customHeight="1" spans="1:5 16376:16378">
      <c r="A2205" s="63" t="s">
        <v>159</v>
      </c>
      <c r="B2205" s="63" t="s">
        <v>163</v>
      </c>
      <c r="C2205" s="63" t="s">
        <v>1052</v>
      </c>
      <c r="D2205" s="77">
        <v>1.67</v>
      </c>
      <c r="E2205" s="67" t="s">
        <v>162</v>
      </c>
      <c r="XEV2205" s="49"/>
      <c r="XEW2205" s="49"/>
      <c r="XEX2205" s="49"/>
    </row>
    <row r="2206" ht="23" customHeight="1" spans="1:5 16376:16378">
      <c r="A2206" s="63" t="s">
        <v>159</v>
      </c>
      <c r="B2206" s="63" t="s">
        <v>164</v>
      </c>
      <c r="C2206" s="63" t="s">
        <v>1052</v>
      </c>
      <c r="D2206" s="77">
        <v>5.88</v>
      </c>
      <c r="E2206" s="67" t="s">
        <v>162</v>
      </c>
      <c r="XEV2206" s="49"/>
      <c r="XEW2206" s="49"/>
      <c r="XEX2206" s="49"/>
    </row>
    <row r="2207" ht="23" customHeight="1" spans="1:5 16376:16378">
      <c r="A2207" s="61" t="s">
        <v>167</v>
      </c>
      <c r="B2207" s="61"/>
      <c r="C2207" s="61"/>
      <c r="D2207" s="64">
        <v>11.34</v>
      </c>
      <c r="E2207" s="63"/>
      <c r="XEV2207" s="49"/>
      <c r="XEW2207" s="49"/>
      <c r="XEX2207" s="49"/>
    </row>
    <row r="2208" ht="23" customHeight="1" spans="1:5 16376:16378">
      <c r="A2208" s="63" t="s">
        <v>168</v>
      </c>
      <c r="B2208" s="63" t="s">
        <v>170</v>
      </c>
      <c r="C2208" s="63" t="s">
        <v>1052</v>
      </c>
      <c r="D2208" s="77">
        <v>5.82</v>
      </c>
      <c r="E2208" s="67" t="s">
        <v>162</v>
      </c>
      <c r="XEV2208" s="49"/>
      <c r="XEW2208" s="49"/>
      <c r="XEX2208" s="49"/>
    </row>
    <row r="2209" ht="23" customHeight="1" spans="1:5 16376:16378">
      <c r="A2209" s="63" t="s">
        <v>168</v>
      </c>
      <c r="B2209" s="63" t="s">
        <v>169</v>
      </c>
      <c r="C2209" s="63" t="s">
        <v>1052</v>
      </c>
      <c r="D2209" s="77">
        <v>5.52</v>
      </c>
      <c r="E2209" s="67" t="s">
        <v>162</v>
      </c>
      <c r="XEV2209" s="49"/>
      <c r="XEW2209" s="49"/>
      <c r="XEX2209" s="49"/>
    </row>
    <row r="2210" ht="23" customHeight="1" spans="1:5 16376:16378">
      <c r="A2210" s="78" t="s">
        <v>171</v>
      </c>
      <c r="B2210" s="78"/>
      <c r="C2210" s="79"/>
      <c r="D2210" s="80">
        <f>SUM(D2211:D2213)</f>
        <v>26.5</v>
      </c>
      <c r="E2210" s="83"/>
      <c r="XEV2210" s="49"/>
      <c r="XEW2210" s="49"/>
      <c r="XEX2210" s="49"/>
    </row>
    <row r="2211" ht="23" customHeight="1" spans="1:5 16376:16378">
      <c r="A2211" s="78" t="s">
        <v>172</v>
      </c>
      <c r="B2211" s="115" t="s">
        <v>1053</v>
      </c>
      <c r="C2211" s="63" t="s">
        <v>1052</v>
      </c>
      <c r="D2211" s="73">
        <v>6</v>
      </c>
      <c r="E2211" s="76" t="s">
        <v>180</v>
      </c>
      <c r="XEV2211" s="49"/>
      <c r="XEW2211" s="49"/>
      <c r="XEX2211" s="49"/>
    </row>
    <row r="2212" ht="23" customHeight="1" spans="1:5 16376:16378">
      <c r="A2212" s="92" t="s">
        <v>172</v>
      </c>
      <c r="B2212" s="116" t="s">
        <v>1054</v>
      </c>
      <c r="C2212" s="63" t="s">
        <v>1052</v>
      </c>
      <c r="D2212" s="95">
        <v>7</v>
      </c>
      <c r="E2212" s="76" t="s">
        <v>180</v>
      </c>
      <c r="XEV2212" s="49"/>
      <c r="XEW2212" s="49"/>
      <c r="XEX2212" s="49"/>
    </row>
    <row r="2213" ht="23" customHeight="1" spans="1:5 16376:16378">
      <c r="A2213" s="92" t="s">
        <v>172</v>
      </c>
      <c r="B2213" s="115" t="s">
        <v>1055</v>
      </c>
      <c r="C2213" s="63" t="s">
        <v>1052</v>
      </c>
      <c r="D2213" s="84">
        <v>13.5</v>
      </c>
      <c r="E2213" s="76" t="s">
        <v>180</v>
      </c>
      <c r="XEV2213" s="49"/>
      <c r="XEW2213" s="49"/>
      <c r="XEX2213" s="49"/>
    </row>
    <row r="2214" ht="23" customHeight="1" spans="1:5 16376:16378">
      <c r="A2214" s="61" t="s">
        <v>1056</v>
      </c>
      <c r="B2214" s="61"/>
      <c r="C2214" s="61"/>
      <c r="D2214" s="64">
        <f>D2215+D2221+D2224</f>
        <v>2573.97</v>
      </c>
      <c r="E2214" s="63"/>
      <c r="XEV2214" s="49"/>
      <c r="XEW2214" s="49"/>
      <c r="XEX2214" s="49"/>
    </row>
    <row r="2215" ht="23" customHeight="1" spans="1:5 16376:16378">
      <c r="A2215" s="61" t="s">
        <v>158</v>
      </c>
      <c r="B2215" s="61"/>
      <c r="C2215" s="61"/>
      <c r="D2215" s="64">
        <v>869.55</v>
      </c>
      <c r="E2215" s="63"/>
      <c r="XEV2215" s="49"/>
      <c r="XEW2215" s="49"/>
      <c r="XEX2215" s="49"/>
    </row>
    <row r="2216" ht="23" customHeight="1" spans="1:5 16376:16378">
      <c r="A2216" s="63" t="s">
        <v>159</v>
      </c>
      <c r="B2216" s="63" t="s">
        <v>165</v>
      </c>
      <c r="C2216" s="63" t="s">
        <v>1057</v>
      </c>
      <c r="D2216" s="77">
        <v>140.14</v>
      </c>
      <c r="E2216" s="67" t="s">
        <v>162</v>
      </c>
      <c r="XEV2216" s="49"/>
      <c r="XEW2216" s="49"/>
      <c r="XEX2216" s="49"/>
    </row>
    <row r="2217" ht="23" customHeight="1" spans="1:5 16376:16378">
      <c r="A2217" s="63" t="s">
        <v>159</v>
      </c>
      <c r="B2217" s="63" t="s">
        <v>164</v>
      </c>
      <c r="C2217" s="63" t="s">
        <v>1057</v>
      </c>
      <c r="D2217" s="77">
        <v>70.54</v>
      </c>
      <c r="E2217" s="67" t="s">
        <v>162</v>
      </c>
      <c r="XEV2217" s="49"/>
      <c r="XEW2217" s="49"/>
      <c r="XEX2217" s="49"/>
    </row>
    <row r="2218" ht="23" customHeight="1" spans="1:5 16376:16378">
      <c r="A2218" s="63" t="s">
        <v>159</v>
      </c>
      <c r="B2218" s="63" t="s">
        <v>160</v>
      </c>
      <c r="C2218" s="63" t="s">
        <v>1057</v>
      </c>
      <c r="D2218" s="77">
        <v>598.56</v>
      </c>
      <c r="E2218" s="67" t="s">
        <v>162</v>
      </c>
      <c r="XEV2218" s="49"/>
      <c r="XEW2218" s="49"/>
      <c r="XEX2218" s="49"/>
    </row>
    <row r="2219" ht="23" customHeight="1" spans="1:5 16376:16378">
      <c r="A2219" s="63" t="s">
        <v>159</v>
      </c>
      <c r="B2219" s="63" t="s">
        <v>163</v>
      </c>
      <c r="C2219" s="63" t="s">
        <v>1057</v>
      </c>
      <c r="D2219" s="77">
        <v>20.11</v>
      </c>
      <c r="E2219" s="67" t="s">
        <v>162</v>
      </c>
      <c r="XEV2219" s="49"/>
      <c r="XEW2219" s="49"/>
      <c r="XEX2219" s="49"/>
    </row>
    <row r="2220" ht="23" customHeight="1" spans="1:5 16376:16378">
      <c r="A2220" s="63" t="s">
        <v>159</v>
      </c>
      <c r="B2220" s="63" t="s">
        <v>166</v>
      </c>
      <c r="C2220" s="63" t="s">
        <v>1057</v>
      </c>
      <c r="D2220" s="77">
        <v>40.2</v>
      </c>
      <c r="E2220" s="67" t="s">
        <v>162</v>
      </c>
      <c r="XEV2220" s="49"/>
      <c r="XEW2220" s="49"/>
      <c r="XEX2220" s="49"/>
    </row>
    <row r="2221" ht="23" customHeight="1" spans="1:5 16376:16378">
      <c r="A2221" s="61" t="s">
        <v>167</v>
      </c>
      <c r="B2221" s="61"/>
      <c r="C2221" s="61"/>
      <c r="D2221" s="64">
        <v>145.42</v>
      </c>
      <c r="E2221" s="63"/>
      <c r="XEV2221" s="49"/>
      <c r="XEW2221" s="49"/>
      <c r="XEX2221" s="49"/>
    </row>
    <row r="2222" ht="23" customHeight="1" spans="1:5 16376:16378">
      <c r="A2222" s="63" t="s">
        <v>168</v>
      </c>
      <c r="B2222" s="63" t="s">
        <v>169</v>
      </c>
      <c r="C2222" s="63" t="s">
        <v>1057</v>
      </c>
      <c r="D2222" s="77">
        <v>85.68</v>
      </c>
      <c r="E2222" s="67" t="s">
        <v>162</v>
      </c>
      <c r="XEV2222" s="49"/>
      <c r="XEW2222" s="49"/>
      <c r="XEX2222" s="49"/>
    </row>
    <row r="2223" ht="23" customHeight="1" spans="1:5 16376:16378">
      <c r="A2223" s="63" t="s">
        <v>168</v>
      </c>
      <c r="B2223" s="63" t="s">
        <v>170</v>
      </c>
      <c r="C2223" s="63" t="s">
        <v>1057</v>
      </c>
      <c r="D2223" s="77">
        <v>59.74</v>
      </c>
      <c r="E2223" s="67" t="s">
        <v>162</v>
      </c>
      <c r="XEV2223" s="49"/>
      <c r="XEW2223" s="49"/>
      <c r="XEX2223" s="49"/>
    </row>
    <row r="2224" ht="23" customHeight="1" spans="1:5 16376:16378">
      <c r="A2224" s="78" t="s">
        <v>171</v>
      </c>
      <c r="B2224" s="78"/>
      <c r="C2224" s="79"/>
      <c r="D2224" s="80">
        <f>SUM(D2225:D2230)</f>
        <v>1559</v>
      </c>
      <c r="E2224" s="83"/>
      <c r="XEV2224" s="49"/>
      <c r="XEW2224" s="49"/>
      <c r="XEX2224" s="49"/>
    </row>
    <row r="2225" ht="23" customHeight="1" spans="1:5 16376:16378">
      <c r="A2225" s="78" t="s">
        <v>172</v>
      </c>
      <c r="B2225" s="75" t="s">
        <v>1058</v>
      </c>
      <c r="C2225" s="89" t="s">
        <v>1057</v>
      </c>
      <c r="D2225" s="73">
        <v>28</v>
      </c>
      <c r="E2225" s="76" t="s">
        <v>162</v>
      </c>
      <c r="XEV2225" s="49"/>
      <c r="XEW2225" s="49"/>
      <c r="XEX2225" s="49"/>
    </row>
    <row r="2226" ht="23" customHeight="1" spans="1:5 16376:16378">
      <c r="A2226" s="78" t="s">
        <v>172</v>
      </c>
      <c r="B2226" s="75" t="s">
        <v>1059</v>
      </c>
      <c r="C2226" s="89" t="s">
        <v>1057</v>
      </c>
      <c r="D2226" s="73">
        <v>66</v>
      </c>
      <c r="E2226" s="76" t="s">
        <v>180</v>
      </c>
      <c r="XEV2226" s="49"/>
      <c r="XEW2226" s="49"/>
      <c r="XEX2226" s="49"/>
    </row>
    <row r="2227" ht="23" customHeight="1" spans="1:5 16376:16378">
      <c r="A2227" s="78" t="s">
        <v>172</v>
      </c>
      <c r="B2227" s="75" t="s">
        <v>1060</v>
      </c>
      <c r="C2227" s="89" t="s">
        <v>1057</v>
      </c>
      <c r="D2227" s="73">
        <v>15</v>
      </c>
      <c r="E2227" s="76" t="s">
        <v>180</v>
      </c>
      <c r="XEV2227" s="49"/>
      <c r="XEW2227" s="49"/>
      <c r="XEX2227" s="49"/>
    </row>
    <row r="2228" ht="23" customHeight="1" spans="1:5 16376:16378">
      <c r="A2228" s="78" t="s">
        <v>172</v>
      </c>
      <c r="B2228" s="75" t="s">
        <v>1061</v>
      </c>
      <c r="C2228" s="89" t="s">
        <v>1057</v>
      </c>
      <c r="D2228" s="73">
        <v>30</v>
      </c>
      <c r="E2228" s="76" t="s">
        <v>162</v>
      </c>
      <c r="XEV2228" s="49"/>
      <c r="XEW2228" s="49"/>
      <c r="XEX2228" s="49"/>
    </row>
    <row r="2229" ht="23" customHeight="1" spans="1:5 16376:16378">
      <c r="A2229" s="78" t="s">
        <v>172</v>
      </c>
      <c r="B2229" s="75" t="s">
        <v>1062</v>
      </c>
      <c r="C2229" s="89" t="s">
        <v>1057</v>
      </c>
      <c r="D2229" s="73">
        <v>1415</v>
      </c>
      <c r="E2229" s="76" t="s">
        <v>162</v>
      </c>
      <c r="XEV2229" s="49"/>
      <c r="XEW2229" s="49"/>
      <c r="XEX2229" s="49"/>
    </row>
    <row r="2230" ht="23" customHeight="1" spans="1:5 16376:16378">
      <c r="A2230" s="78" t="s">
        <v>172</v>
      </c>
      <c r="B2230" s="75" t="s">
        <v>1063</v>
      </c>
      <c r="C2230" s="89" t="s">
        <v>1057</v>
      </c>
      <c r="D2230" s="73">
        <v>5</v>
      </c>
      <c r="E2230" s="76" t="s">
        <v>180</v>
      </c>
      <c r="XEV2230" s="49"/>
      <c r="XEW2230" s="49"/>
      <c r="XEX2230" s="49"/>
    </row>
    <row r="2231" ht="23" customHeight="1" spans="1:5 16376:16378">
      <c r="A2231" s="61" t="s">
        <v>1064</v>
      </c>
      <c r="B2231" s="61"/>
      <c r="C2231" s="61"/>
      <c r="D2231" s="64">
        <f>D2232+D2238</f>
        <v>220.82</v>
      </c>
      <c r="E2231" s="63"/>
      <c r="XEV2231" s="49"/>
      <c r="XEW2231" s="49"/>
      <c r="XEX2231" s="49"/>
    </row>
    <row r="2232" ht="23" customHeight="1" spans="1:5 16376:16378">
      <c r="A2232" s="61" t="s">
        <v>158</v>
      </c>
      <c r="B2232" s="61"/>
      <c r="C2232" s="61"/>
      <c r="D2232" s="64">
        <v>201.12</v>
      </c>
      <c r="E2232" s="63"/>
      <c r="XEV2232" s="49"/>
      <c r="XEW2232" s="49"/>
      <c r="XEX2232" s="49"/>
    </row>
    <row r="2233" ht="23" customHeight="1" spans="1:5 16376:16378">
      <c r="A2233" s="63" t="s">
        <v>159</v>
      </c>
      <c r="B2233" s="63" t="s">
        <v>166</v>
      </c>
      <c r="C2233" s="63" t="s">
        <v>1065</v>
      </c>
      <c r="D2233" s="77">
        <v>9</v>
      </c>
      <c r="E2233" s="67" t="s">
        <v>162</v>
      </c>
      <c r="XEV2233" s="49"/>
      <c r="XEW2233" s="49"/>
      <c r="XEX2233" s="49"/>
    </row>
    <row r="2234" ht="23" customHeight="1" spans="1:5 16376:16378">
      <c r="A2234" s="63" t="s">
        <v>159</v>
      </c>
      <c r="B2234" s="63" t="s">
        <v>160</v>
      </c>
      <c r="C2234" s="63" t="s">
        <v>1065</v>
      </c>
      <c r="D2234" s="77">
        <v>139.99</v>
      </c>
      <c r="E2234" s="67" t="s">
        <v>162</v>
      </c>
      <c r="XEV2234" s="49"/>
      <c r="XEW2234" s="49"/>
      <c r="XEX2234" s="49"/>
    </row>
    <row r="2235" ht="23" customHeight="1" spans="1:5 16376:16378">
      <c r="A2235" s="63" t="s">
        <v>159</v>
      </c>
      <c r="B2235" s="63" t="s">
        <v>163</v>
      </c>
      <c r="C2235" s="63" t="s">
        <v>1065</v>
      </c>
      <c r="D2235" s="77">
        <v>1.12</v>
      </c>
      <c r="E2235" s="67" t="s">
        <v>162</v>
      </c>
      <c r="XEV2235" s="49"/>
      <c r="XEW2235" s="49"/>
      <c r="XEX2235" s="49"/>
    </row>
    <row r="2236" ht="23" customHeight="1" spans="1:5 16376:16378">
      <c r="A2236" s="63" t="s">
        <v>159</v>
      </c>
      <c r="B2236" s="63" t="s">
        <v>164</v>
      </c>
      <c r="C2236" s="63" t="s">
        <v>1065</v>
      </c>
      <c r="D2236" s="77">
        <v>16.79</v>
      </c>
      <c r="E2236" s="67" t="s">
        <v>162</v>
      </c>
      <c r="XEV2236" s="49"/>
      <c r="XEW2236" s="49"/>
      <c r="XEX2236" s="49"/>
    </row>
    <row r="2237" ht="23" customHeight="1" spans="1:5 16376:16378">
      <c r="A2237" s="63" t="s">
        <v>159</v>
      </c>
      <c r="B2237" s="63" t="s">
        <v>165</v>
      </c>
      <c r="C2237" s="63" t="s">
        <v>1065</v>
      </c>
      <c r="D2237" s="77">
        <v>34.22</v>
      </c>
      <c r="E2237" s="67" t="s">
        <v>162</v>
      </c>
      <c r="XEV2237" s="49"/>
      <c r="XEW2237" s="49"/>
      <c r="XEX2237" s="49"/>
    </row>
    <row r="2238" ht="23" customHeight="1" spans="1:5 16376:16378">
      <c r="A2238" s="61" t="s">
        <v>167</v>
      </c>
      <c r="B2238" s="61"/>
      <c r="C2238" s="61"/>
      <c r="D2238" s="64">
        <v>19.7</v>
      </c>
      <c r="E2238" s="63"/>
      <c r="XEV2238" s="49"/>
      <c r="XEW2238" s="49"/>
      <c r="XEX2238" s="49"/>
    </row>
    <row r="2239" ht="23" customHeight="1" spans="1:5 16376:16378">
      <c r="A2239" s="63" t="s">
        <v>168</v>
      </c>
      <c r="B2239" s="63" t="s">
        <v>169</v>
      </c>
      <c r="C2239" s="63" t="s">
        <v>1065</v>
      </c>
      <c r="D2239" s="77">
        <v>14.4</v>
      </c>
      <c r="E2239" s="67" t="s">
        <v>162</v>
      </c>
      <c r="XEV2239" s="49"/>
      <c r="XEW2239" s="49"/>
      <c r="XEX2239" s="49"/>
    </row>
    <row r="2240" ht="23" customHeight="1" spans="1:5 16376:16378">
      <c r="A2240" s="63" t="s">
        <v>168</v>
      </c>
      <c r="B2240" s="63" t="s">
        <v>170</v>
      </c>
      <c r="C2240" s="63" t="s">
        <v>1065</v>
      </c>
      <c r="D2240" s="77">
        <v>5.3</v>
      </c>
      <c r="E2240" s="67" t="s">
        <v>162</v>
      </c>
      <c r="XEV2240" s="49"/>
      <c r="XEW2240" s="49"/>
      <c r="XEX2240" s="49"/>
    </row>
    <row r="2241" ht="23" customHeight="1" spans="1:5 16376:16378">
      <c r="A2241" s="61" t="s">
        <v>1066</v>
      </c>
      <c r="B2241" s="61"/>
      <c r="C2241" s="61"/>
      <c r="D2241" s="64">
        <f>D2242+D2248+D2251</f>
        <v>645.76</v>
      </c>
      <c r="E2241" s="63"/>
      <c r="XEV2241" s="49"/>
      <c r="XEW2241" s="49"/>
      <c r="XEX2241" s="49"/>
    </row>
    <row r="2242" ht="23" customHeight="1" spans="1:5 16376:16378">
      <c r="A2242" s="61" t="s">
        <v>158</v>
      </c>
      <c r="B2242" s="61"/>
      <c r="C2242" s="61"/>
      <c r="D2242" s="64">
        <v>470.87</v>
      </c>
      <c r="E2242" s="63"/>
      <c r="XEV2242" s="49"/>
      <c r="XEW2242" s="49"/>
      <c r="XEX2242" s="49"/>
    </row>
    <row r="2243" ht="23" customHeight="1" spans="1:5 16376:16378">
      <c r="A2243" s="63" t="s">
        <v>159</v>
      </c>
      <c r="B2243" s="63" t="s">
        <v>165</v>
      </c>
      <c r="C2243" s="63" t="s">
        <v>1067</v>
      </c>
      <c r="D2243" s="77">
        <v>77.41</v>
      </c>
      <c r="E2243" s="67" t="s">
        <v>162</v>
      </c>
      <c r="XEV2243" s="49"/>
      <c r="XEW2243" s="49"/>
      <c r="XEX2243" s="49"/>
    </row>
    <row r="2244" ht="23" customHeight="1" spans="1:5 16376:16378">
      <c r="A2244" s="63" t="s">
        <v>159</v>
      </c>
      <c r="B2244" s="63" t="s">
        <v>163</v>
      </c>
      <c r="C2244" s="63" t="s">
        <v>1067</v>
      </c>
      <c r="D2244" s="77">
        <v>8.37</v>
      </c>
      <c r="E2244" s="67" t="s">
        <v>162</v>
      </c>
      <c r="XEV2244" s="49"/>
      <c r="XEW2244" s="49"/>
      <c r="XEX2244" s="49"/>
    </row>
    <row r="2245" ht="23" customHeight="1" spans="1:5 16376:16378">
      <c r="A2245" s="63" t="s">
        <v>159</v>
      </c>
      <c r="B2245" s="63" t="s">
        <v>160</v>
      </c>
      <c r="C2245" s="63" t="s">
        <v>1067</v>
      </c>
      <c r="D2245" s="77">
        <v>325.63</v>
      </c>
      <c r="E2245" s="67" t="s">
        <v>162</v>
      </c>
      <c r="XEV2245" s="49"/>
      <c r="XEW2245" s="49"/>
      <c r="XEX2245" s="49"/>
    </row>
    <row r="2246" ht="23" customHeight="1" spans="1:5 16376:16378">
      <c r="A2246" s="63" t="s">
        <v>159</v>
      </c>
      <c r="B2246" s="63" t="s">
        <v>166</v>
      </c>
      <c r="C2246" s="63" t="s">
        <v>1067</v>
      </c>
      <c r="D2246" s="77">
        <v>20.4</v>
      </c>
      <c r="E2246" s="67" t="s">
        <v>162</v>
      </c>
      <c r="XEV2246" s="49"/>
      <c r="XEW2246" s="49"/>
      <c r="XEX2246" s="49"/>
    </row>
    <row r="2247" ht="23" customHeight="1" spans="1:5 16376:16378">
      <c r="A2247" s="63" t="s">
        <v>159</v>
      </c>
      <c r="B2247" s="63" t="s">
        <v>164</v>
      </c>
      <c r="C2247" s="63" t="s">
        <v>1067</v>
      </c>
      <c r="D2247" s="77">
        <v>39.06</v>
      </c>
      <c r="E2247" s="67" t="s">
        <v>162</v>
      </c>
      <c r="XEV2247" s="49"/>
      <c r="XEW2247" s="49"/>
      <c r="XEX2247" s="49"/>
    </row>
    <row r="2248" ht="23" customHeight="1" spans="1:5 16376:16378">
      <c r="A2248" s="61" t="s">
        <v>167</v>
      </c>
      <c r="B2248" s="61"/>
      <c r="C2248" s="61"/>
      <c r="D2248" s="64">
        <v>74.89</v>
      </c>
      <c r="E2248" s="63"/>
      <c r="XEV2248" s="49"/>
      <c r="XEW2248" s="49"/>
      <c r="XEX2248" s="49"/>
    </row>
    <row r="2249" ht="23" customHeight="1" spans="1:5 16376:16378">
      <c r="A2249" s="63" t="s">
        <v>168</v>
      </c>
      <c r="B2249" s="63" t="s">
        <v>170</v>
      </c>
      <c r="C2249" s="63" t="s">
        <v>1067</v>
      </c>
      <c r="D2249" s="77">
        <v>35.37</v>
      </c>
      <c r="E2249" s="67" t="s">
        <v>162</v>
      </c>
      <c r="XEV2249" s="49"/>
      <c r="XEW2249" s="49"/>
      <c r="XEX2249" s="49"/>
    </row>
    <row r="2250" ht="23" customHeight="1" spans="1:5 16376:16378">
      <c r="A2250" s="63" t="s">
        <v>168</v>
      </c>
      <c r="B2250" s="63" t="s">
        <v>169</v>
      </c>
      <c r="C2250" s="63" t="s">
        <v>1067</v>
      </c>
      <c r="D2250" s="77">
        <v>39.52</v>
      </c>
      <c r="E2250" s="67" t="s">
        <v>162</v>
      </c>
      <c r="XEV2250" s="49"/>
      <c r="XEW2250" s="49"/>
      <c r="XEX2250" s="49"/>
    </row>
    <row r="2251" ht="23" customHeight="1" spans="1:5 16376:16378">
      <c r="A2251" s="78" t="s">
        <v>171</v>
      </c>
      <c r="B2251" s="78"/>
      <c r="C2251" s="79"/>
      <c r="D2251" s="80">
        <f>SUM(D2252:D2252)</f>
        <v>100</v>
      </c>
      <c r="E2251" s="83"/>
      <c r="XEV2251" s="49"/>
      <c r="XEW2251" s="49"/>
      <c r="XEX2251" s="49"/>
    </row>
    <row r="2252" ht="23" customHeight="1" spans="1:5 16376:16378">
      <c r="A2252" s="78" t="s">
        <v>172</v>
      </c>
      <c r="B2252" s="75" t="s">
        <v>1068</v>
      </c>
      <c r="C2252" s="63" t="s">
        <v>1067</v>
      </c>
      <c r="D2252" s="73">
        <v>100</v>
      </c>
      <c r="E2252" s="76" t="s">
        <v>180</v>
      </c>
      <c r="XEV2252" s="49"/>
      <c r="XEW2252" s="49"/>
      <c r="XEX2252" s="49"/>
    </row>
    <row r="2253" ht="23" customHeight="1" spans="1:5 16376:16378">
      <c r="A2253" s="61" t="s">
        <v>1069</v>
      </c>
      <c r="B2253" s="61"/>
      <c r="C2253" s="61"/>
      <c r="D2253" s="64">
        <f>D2254+D2260+D2263</f>
        <v>382.71</v>
      </c>
      <c r="E2253" s="63"/>
      <c r="XEV2253" s="49"/>
      <c r="XEW2253" s="49"/>
      <c r="XEX2253" s="49"/>
    </row>
    <row r="2254" ht="23" customHeight="1" spans="1:5 16376:16378">
      <c r="A2254" s="61" t="s">
        <v>158</v>
      </c>
      <c r="B2254" s="61"/>
      <c r="C2254" s="61"/>
      <c r="D2254" s="64">
        <v>273.56</v>
      </c>
      <c r="E2254" s="63"/>
      <c r="XEV2254" s="49"/>
      <c r="XEW2254" s="49"/>
      <c r="XEX2254" s="49"/>
    </row>
    <row r="2255" ht="23" customHeight="1" spans="1:5 16376:16378">
      <c r="A2255" s="63" t="s">
        <v>159</v>
      </c>
      <c r="B2255" s="63" t="s">
        <v>165</v>
      </c>
      <c r="C2255" s="63" t="s">
        <v>1070</v>
      </c>
      <c r="D2255" s="77">
        <v>40.37</v>
      </c>
      <c r="E2255" s="67" t="s">
        <v>162</v>
      </c>
      <c r="XEV2255" s="49"/>
      <c r="XEW2255" s="49"/>
      <c r="XEX2255" s="49"/>
    </row>
    <row r="2256" ht="23" customHeight="1" spans="1:5 16376:16378">
      <c r="A2256" s="63" t="s">
        <v>159</v>
      </c>
      <c r="B2256" s="63" t="s">
        <v>164</v>
      </c>
      <c r="C2256" s="63" t="s">
        <v>1070</v>
      </c>
      <c r="D2256" s="77">
        <v>20.33</v>
      </c>
      <c r="E2256" s="67" t="s">
        <v>162</v>
      </c>
      <c r="XEV2256" s="49"/>
      <c r="XEW2256" s="49"/>
      <c r="XEX2256" s="49"/>
    </row>
    <row r="2257" ht="23" customHeight="1" spans="1:5 16376:16378">
      <c r="A2257" s="63" t="s">
        <v>159</v>
      </c>
      <c r="B2257" s="63" t="s">
        <v>160</v>
      </c>
      <c r="C2257" s="63" t="s">
        <v>1070</v>
      </c>
      <c r="D2257" s="77">
        <v>169.48</v>
      </c>
      <c r="E2257" s="67" t="s">
        <v>162</v>
      </c>
      <c r="XEV2257" s="49"/>
      <c r="XEW2257" s="49"/>
      <c r="XEX2257" s="49"/>
    </row>
    <row r="2258" ht="23" customHeight="1" spans="1:5 16376:16378">
      <c r="A2258" s="63" t="s">
        <v>159</v>
      </c>
      <c r="B2258" s="63" t="s">
        <v>166</v>
      </c>
      <c r="C2258" s="63" t="s">
        <v>1070</v>
      </c>
      <c r="D2258" s="77">
        <v>10.8</v>
      </c>
      <c r="E2258" s="67" t="s">
        <v>162</v>
      </c>
      <c r="XEV2258" s="49"/>
      <c r="XEW2258" s="49"/>
      <c r="XEX2258" s="49"/>
    </row>
    <row r="2259" ht="23" customHeight="1" spans="1:5 16376:16378">
      <c r="A2259" s="63" t="s">
        <v>159</v>
      </c>
      <c r="B2259" s="63" t="s">
        <v>163</v>
      </c>
      <c r="C2259" s="63" t="s">
        <v>1070</v>
      </c>
      <c r="D2259" s="77">
        <v>32.58</v>
      </c>
      <c r="E2259" s="67" t="s">
        <v>162</v>
      </c>
      <c r="XEV2259" s="49"/>
      <c r="XEW2259" s="49"/>
      <c r="XEX2259" s="49"/>
    </row>
    <row r="2260" ht="23" customHeight="1" spans="1:5 16376:16378">
      <c r="A2260" s="61" t="s">
        <v>167</v>
      </c>
      <c r="B2260" s="61"/>
      <c r="C2260" s="61"/>
      <c r="D2260" s="64">
        <v>54.15</v>
      </c>
      <c r="E2260" s="63"/>
      <c r="XEV2260" s="49"/>
      <c r="XEW2260" s="49"/>
      <c r="XEX2260" s="49"/>
    </row>
    <row r="2261" ht="23" customHeight="1" spans="1:5 16376:16378">
      <c r="A2261" s="63" t="s">
        <v>168</v>
      </c>
      <c r="B2261" s="63" t="s">
        <v>169</v>
      </c>
      <c r="C2261" s="63" t="s">
        <v>1070</v>
      </c>
      <c r="D2261" s="77">
        <v>20.4</v>
      </c>
      <c r="E2261" s="67" t="s">
        <v>162</v>
      </c>
      <c r="XEV2261" s="49"/>
      <c r="XEW2261" s="49"/>
      <c r="XEX2261" s="49"/>
    </row>
    <row r="2262" ht="23" customHeight="1" spans="1:5 16376:16378">
      <c r="A2262" s="63" t="s">
        <v>168</v>
      </c>
      <c r="B2262" s="63" t="s">
        <v>170</v>
      </c>
      <c r="C2262" s="63" t="s">
        <v>1070</v>
      </c>
      <c r="D2262" s="77">
        <v>33.75</v>
      </c>
      <c r="E2262" s="67" t="s">
        <v>162</v>
      </c>
      <c r="XEV2262" s="49"/>
      <c r="XEW2262" s="49"/>
      <c r="XEX2262" s="49"/>
    </row>
    <row r="2263" ht="23" customHeight="1" spans="1:5 16376:16378">
      <c r="A2263" s="78" t="s">
        <v>171</v>
      </c>
      <c r="B2263" s="78"/>
      <c r="C2263" s="79"/>
      <c r="D2263" s="80">
        <f>SUM(D2264:D2266)</f>
        <v>55</v>
      </c>
      <c r="E2263" s="83"/>
      <c r="XEV2263" s="49"/>
      <c r="XEW2263" s="49"/>
      <c r="XEX2263" s="49"/>
    </row>
    <row r="2264" ht="23" customHeight="1" spans="1:5 16376:16378">
      <c r="A2264" s="78" t="s">
        <v>172</v>
      </c>
      <c r="B2264" s="75" t="s">
        <v>1071</v>
      </c>
      <c r="C2264" s="63" t="s">
        <v>1070</v>
      </c>
      <c r="D2264" s="73">
        <v>15</v>
      </c>
      <c r="E2264" s="76" t="s">
        <v>174</v>
      </c>
      <c r="XEV2264" s="49"/>
      <c r="XEW2264" s="49"/>
      <c r="XEX2264" s="49"/>
    </row>
    <row r="2265" ht="23" customHeight="1" spans="1:5 16376:16378">
      <c r="A2265" s="78" t="s">
        <v>172</v>
      </c>
      <c r="B2265" s="75" t="s">
        <v>1072</v>
      </c>
      <c r="C2265" s="63" t="s">
        <v>1070</v>
      </c>
      <c r="D2265" s="73">
        <v>10</v>
      </c>
      <c r="E2265" s="76" t="s">
        <v>180</v>
      </c>
      <c r="XEV2265" s="49"/>
      <c r="XEW2265" s="49"/>
      <c r="XEX2265" s="49"/>
    </row>
    <row r="2266" ht="23" customHeight="1" spans="1:5 16376:16378">
      <c r="A2266" s="78" t="s">
        <v>172</v>
      </c>
      <c r="B2266" s="75" t="s">
        <v>1073</v>
      </c>
      <c r="C2266" s="63" t="s">
        <v>1070</v>
      </c>
      <c r="D2266" s="73">
        <v>30</v>
      </c>
      <c r="E2266" s="76" t="s">
        <v>174</v>
      </c>
      <c r="XEV2266" s="49"/>
      <c r="XEW2266" s="49"/>
      <c r="XEX2266" s="49"/>
    </row>
    <row r="2267" ht="23" customHeight="1" spans="1:5 16376:16378">
      <c r="A2267" s="61" t="s">
        <v>1074</v>
      </c>
      <c r="B2267" s="61"/>
      <c r="C2267" s="61"/>
      <c r="D2267" s="64">
        <f>D2268+D2274+D2277</f>
        <v>514.54</v>
      </c>
      <c r="E2267" s="63"/>
      <c r="XEV2267" s="49"/>
      <c r="XEW2267" s="49"/>
      <c r="XEX2267" s="49"/>
    </row>
    <row r="2268" ht="23" customHeight="1" spans="1:5 16376:16378">
      <c r="A2268" s="61" t="s">
        <v>158</v>
      </c>
      <c r="B2268" s="61"/>
      <c r="C2268" s="61"/>
      <c r="D2268" s="64">
        <v>402.32</v>
      </c>
      <c r="E2268" s="63"/>
      <c r="XEV2268" s="49"/>
      <c r="XEW2268" s="49"/>
      <c r="XEX2268" s="49"/>
    </row>
    <row r="2269" ht="23" customHeight="1" spans="1:5 16376:16378">
      <c r="A2269" s="63" t="s">
        <v>159</v>
      </c>
      <c r="B2269" s="63" t="s">
        <v>160</v>
      </c>
      <c r="C2269" s="63" t="s">
        <v>1075</v>
      </c>
      <c r="D2269" s="77">
        <v>253.94</v>
      </c>
      <c r="E2269" s="67" t="s">
        <v>162</v>
      </c>
      <c r="XEV2269" s="49"/>
      <c r="XEW2269" s="49"/>
      <c r="XEX2269" s="49"/>
    </row>
    <row r="2270" ht="23" customHeight="1" spans="1:5 16376:16378">
      <c r="A2270" s="63" t="s">
        <v>159</v>
      </c>
      <c r="B2270" s="63" t="s">
        <v>163</v>
      </c>
      <c r="C2270" s="63" t="s">
        <v>1075</v>
      </c>
      <c r="D2270" s="77">
        <v>40.21</v>
      </c>
      <c r="E2270" s="67" t="s">
        <v>162</v>
      </c>
      <c r="XEV2270" s="49"/>
      <c r="XEW2270" s="49"/>
      <c r="XEX2270" s="49"/>
    </row>
    <row r="2271" ht="23" customHeight="1" spans="1:5 16376:16378">
      <c r="A2271" s="63" t="s">
        <v>159</v>
      </c>
      <c r="B2271" s="63" t="s">
        <v>164</v>
      </c>
      <c r="C2271" s="63" t="s">
        <v>1075</v>
      </c>
      <c r="D2271" s="77">
        <v>30.46</v>
      </c>
      <c r="E2271" s="67" t="s">
        <v>162</v>
      </c>
      <c r="XEV2271" s="49"/>
      <c r="XEW2271" s="49"/>
      <c r="XEX2271" s="49"/>
    </row>
    <row r="2272" ht="23" customHeight="1" spans="1:5 16376:16378">
      <c r="A2272" s="63" t="s">
        <v>159</v>
      </c>
      <c r="B2272" s="63" t="s">
        <v>166</v>
      </c>
      <c r="C2272" s="63" t="s">
        <v>1075</v>
      </c>
      <c r="D2272" s="77">
        <v>16.8</v>
      </c>
      <c r="E2272" s="67" t="s">
        <v>162</v>
      </c>
      <c r="XEV2272" s="49"/>
      <c r="XEW2272" s="49"/>
      <c r="XEX2272" s="49"/>
    </row>
    <row r="2273" ht="23" customHeight="1" spans="1:5 16376:16378">
      <c r="A2273" s="63" t="s">
        <v>159</v>
      </c>
      <c r="B2273" s="63" t="s">
        <v>165</v>
      </c>
      <c r="C2273" s="63" t="s">
        <v>1075</v>
      </c>
      <c r="D2273" s="77">
        <v>60.9</v>
      </c>
      <c r="E2273" s="67" t="s">
        <v>162</v>
      </c>
      <c r="XEV2273" s="49"/>
      <c r="XEW2273" s="49"/>
      <c r="XEX2273" s="49"/>
    </row>
    <row r="2274" ht="23" customHeight="1" spans="1:5 16376:16378">
      <c r="A2274" s="61" t="s">
        <v>167</v>
      </c>
      <c r="B2274" s="61"/>
      <c r="C2274" s="61"/>
      <c r="D2274" s="64">
        <v>67.22</v>
      </c>
      <c r="E2274" s="63"/>
      <c r="XEV2274" s="49"/>
      <c r="XEW2274" s="49"/>
      <c r="XEX2274" s="49"/>
    </row>
    <row r="2275" ht="23" customHeight="1" spans="1:5 16376:16378">
      <c r="A2275" s="63" t="s">
        <v>168</v>
      </c>
      <c r="B2275" s="63" t="s">
        <v>169</v>
      </c>
      <c r="C2275" s="63" t="s">
        <v>1075</v>
      </c>
      <c r="D2275" s="77">
        <v>29.52</v>
      </c>
      <c r="E2275" s="67" t="s">
        <v>162</v>
      </c>
      <c r="XEV2275" s="49"/>
      <c r="XEW2275" s="49"/>
      <c r="XEX2275" s="49"/>
    </row>
    <row r="2276" ht="23" customHeight="1" spans="1:5 16376:16378">
      <c r="A2276" s="63" t="s">
        <v>168</v>
      </c>
      <c r="B2276" s="63" t="s">
        <v>170</v>
      </c>
      <c r="C2276" s="63" t="s">
        <v>1075</v>
      </c>
      <c r="D2276" s="77">
        <v>37.7</v>
      </c>
      <c r="E2276" s="67" t="s">
        <v>162</v>
      </c>
      <c r="XEV2276" s="49"/>
      <c r="XEW2276" s="49"/>
      <c r="XEX2276" s="49"/>
    </row>
    <row r="2277" ht="23" customHeight="1" spans="1:5 16376:16378">
      <c r="A2277" s="78" t="s">
        <v>171</v>
      </c>
      <c r="B2277" s="78"/>
      <c r="C2277" s="79"/>
      <c r="D2277" s="80">
        <f>SUM(D2278:D2283)</f>
        <v>45</v>
      </c>
      <c r="E2277" s="83"/>
      <c r="XEV2277" s="49"/>
      <c r="XEW2277" s="49"/>
      <c r="XEX2277" s="49"/>
    </row>
    <row r="2278" ht="23" customHeight="1" spans="1:5 16376:16378">
      <c r="A2278" s="78" t="s">
        <v>172</v>
      </c>
      <c r="B2278" s="75" t="s">
        <v>1076</v>
      </c>
      <c r="C2278" s="63" t="s">
        <v>1075</v>
      </c>
      <c r="D2278" s="73">
        <v>10</v>
      </c>
      <c r="E2278" s="76" t="s">
        <v>174</v>
      </c>
      <c r="XEV2278" s="49"/>
      <c r="XEW2278" s="49"/>
      <c r="XEX2278" s="49"/>
    </row>
    <row r="2279" ht="23" customHeight="1" spans="1:5 16376:16378">
      <c r="A2279" s="78" t="s">
        <v>172</v>
      </c>
      <c r="B2279" s="75" t="s">
        <v>1077</v>
      </c>
      <c r="C2279" s="63" t="s">
        <v>1075</v>
      </c>
      <c r="D2279" s="73">
        <v>5</v>
      </c>
      <c r="E2279" s="76" t="s">
        <v>180</v>
      </c>
      <c r="XEV2279" s="49"/>
      <c r="XEW2279" s="49"/>
      <c r="XEX2279" s="49"/>
    </row>
    <row r="2280" ht="23" customHeight="1" spans="1:5 16376:16378">
      <c r="A2280" s="78" t="s">
        <v>172</v>
      </c>
      <c r="B2280" s="75" t="s">
        <v>1078</v>
      </c>
      <c r="C2280" s="63" t="s">
        <v>1075</v>
      </c>
      <c r="D2280" s="73">
        <v>2</v>
      </c>
      <c r="E2280" s="76" t="s">
        <v>162</v>
      </c>
      <c r="XEV2280" s="49"/>
      <c r="XEW2280" s="49"/>
      <c r="XEX2280" s="49"/>
    </row>
    <row r="2281" ht="23" customHeight="1" spans="1:5 16376:16378">
      <c r="A2281" s="78" t="s">
        <v>172</v>
      </c>
      <c r="B2281" s="75" t="s">
        <v>1079</v>
      </c>
      <c r="C2281" s="63" t="s">
        <v>1075</v>
      </c>
      <c r="D2281" s="73">
        <v>20</v>
      </c>
      <c r="E2281" s="76" t="s">
        <v>174</v>
      </c>
      <c r="XEV2281" s="49"/>
      <c r="XEW2281" s="49"/>
      <c r="XEX2281" s="49"/>
    </row>
    <row r="2282" ht="23" customHeight="1" spans="1:5 16376:16378">
      <c r="A2282" s="78" t="s">
        <v>172</v>
      </c>
      <c r="B2282" s="75" t="s">
        <v>1080</v>
      </c>
      <c r="C2282" s="63" t="s">
        <v>1075</v>
      </c>
      <c r="D2282" s="73">
        <v>3</v>
      </c>
      <c r="E2282" s="76" t="s">
        <v>174</v>
      </c>
      <c r="XEV2282" s="49"/>
      <c r="XEW2282" s="49"/>
      <c r="XEX2282" s="49"/>
    </row>
    <row r="2283" ht="23" customHeight="1" spans="1:5 16376:16378">
      <c r="A2283" s="78" t="s">
        <v>172</v>
      </c>
      <c r="B2283" s="75" t="s">
        <v>1081</v>
      </c>
      <c r="C2283" s="63" t="s">
        <v>1075</v>
      </c>
      <c r="D2283" s="73">
        <v>5</v>
      </c>
      <c r="E2283" s="76" t="s">
        <v>174</v>
      </c>
      <c r="XEV2283" s="49"/>
      <c r="XEW2283" s="49"/>
      <c r="XEX2283" s="49"/>
    </row>
    <row r="2284" ht="23" customHeight="1" spans="1:5 16376:16378">
      <c r="A2284" s="61" t="s">
        <v>1082</v>
      </c>
      <c r="B2284" s="61"/>
      <c r="C2284" s="61"/>
      <c r="D2284" s="64">
        <f>D2285+D2291+D2294</f>
        <v>620.13</v>
      </c>
      <c r="E2284" s="63"/>
      <c r="XEV2284" s="49"/>
      <c r="XEW2284" s="49"/>
      <c r="XEX2284" s="49"/>
    </row>
    <row r="2285" ht="23" customHeight="1" spans="1:5 16376:16378">
      <c r="A2285" s="61" t="s">
        <v>158</v>
      </c>
      <c r="B2285" s="61"/>
      <c r="C2285" s="61"/>
      <c r="D2285" s="64">
        <v>219.16</v>
      </c>
      <c r="E2285" s="63"/>
      <c r="XEV2285" s="49"/>
      <c r="XEW2285" s="49"/>
      <c r="XEX2285" s="49"/>
    </row>
    <row r="2286" ht="23" customHeight="1" spans="1:5 16376:16378">
      <c r="A2286" s="63" t="s">
        <v>159</v>
      </c>
      <c r="B2286" s="63" t="s">
        <v>163</v>
      </c>
      <c r="C2286" s="63" t="s">
        <v>1083</v>
      </c>
      <c r="D2286" s="77">
        <v>3.91</v>
      </c>
      <c r="E2286" s="67" t="s">
        <v>162</v>
      </c>
      <c r="XEV2286" s="49"/>
      <c r="XEW2286" s="49"/>
      <c r="XEX2286" s="49"/>
    </row>
    <row r="2287" ht="23" customHeight="1" spans="1:5 16376:16378">
      <c r="A2287" s="63" t="s">
        <v>159</v>
      </c>
      <c r="B2287" s="63" t="s">
        <v>164</v>
      </c>
      <c r="C2287" s="63" t="s">
        <v>1083</v>
      </c>
      <c r="D2287" s="77">
        <v>18.04</v>
      </c>
      <c r="E2287" s="67" t="s">
        <v>162</v>
      </c>
      <c r="XEV2287" s="49"/>
      <c r="XEW2287" s="49"/>
      <c r="XEX2287" s="49"/>
    </row>
    <row r="2288" ht="23" customHeight="1" spans="1:5 16376:16378">
      <c r="A2288" s="63" t="s">
        <v>159</v>
      </c>
      <c r="B2288" s="63" t="s">
        <v>165</v>
      </c>
      <c r="C2288" s="63" t="s">
        <v>1083</v>
      </c>
      <c r="D2288" s="77">
        <v>36.63</v>
      </c>
      <c r="E2288" s="67" t="s">
        <v>162</v>
      </c>
      <c r="XEV2288" s="49"/>
      <c r="XEW2288" s="49"/>
      <c r="XEX2288" s="49"/>
    </row>
    <row r="2289" ht="22.8" customHeight="1" spans="1:5 16376:16378">
      <c r="A2289" s="63" t="s">
        <v>159</v>
      </c>
      <c r="B2289" s="63" t="s">
        <v>166</v>
      </c>
      <c r="C2289" s="63" t="s">
        <v>1083</v>
      </c>
      <c r="D2289" s="77">
        <v>10.2</v>
      </c>
      <c r="E2289" s="67" t="s">
        <v>162</v>
      </c>
      <c r="XEV2289" s="49"/>
      <c r="XEW2289" s="49"/>
      <c r="XEX2289" s="49"/>
    </row>
    <row r="2290" ht="22.8" customHeight="1" spans="1:5 16376:16378">
      <c r="A2290" s="63" t="s">
        <v>159</v>
      </c>
      <c r="B2290" s="63" t="s">
        <v>160</v>
      </c>
      <c r="C2290" s="63" t="s">
        <v>1083</v>
      </c>
      <c r="D2290" s="77">
        <v>150.39</v>
      </c>
      <c r="E2290" s="67" t="s">
        <v>162</v>
      </c>
      <c r="XEV2290" s="49"/>
      <c r="XEW2290" s="49"/>
      <c r="XEX2290" s="49"/>
    </row>
    <row r="2291" ht="22.8" customHeight="1" spans="1:5 16376:16378">
      <c r="A2291" s="61" t="s">
        <v>167</v>
      </c>
      <c r="B2291" s="61"/>
      <c r="C2291" s="61"/>
      <c r="D2291" s="64">
        <v>23.72</v>
      </c>
      <c r="E2291" s="63"/>
      <c r="XEV2291" s="49"/>
      <c r="XEW2291" s="49"/>
      <c r="XEX2291" s="49"/>
    </row>
    <row r="2292" ht="22.8" customHeight="1" spans="1:5 16376:16378">
      <c r="A2292" s="63" t="s">
        <v>168</v>
      </c>
      <c r="B2292" s="63" t="s">
        <v>169</v>
      </c>
      <c r="C2292" s="63" t="s">
        <v>1083</v>
      </c>
      <c r="D2292" s="77">
        <v>16.32</v>
      </c>
      <c r="E2292" s="67" t="s">
        <v>162</v>
      </c>
      <c r="XEV2292" s="49"/>
      <c r="XEW2292" s="49"/>
      <c r="XEX2292" s="49"/>
    </row>
    <row r="2293" ht="22.8" customHeight="1" spans="1:5 16376:16378">
      <c r="A2293" s="63" t="s">
        <v>168</v>
      </c>
      <c r="B2293" s="63" t="s">
        <v>170</v>
      </c>
      <c r="C2293" s="63" t="s">
        <v>1083</v>
      </c>
      <c r="D2293" s="77">
        <v>7.4</v>
      </c>
      <c r="E2293" s="67" t="s">
        <v>162</v>
      </c>
      <c r="XEV2293" s="49"/>
      <c r="XEW2293" s="49"/>
      <c r="XEX2293" s="49"/>
    </row>
    <row r="2294" ht="22.8" customHeight="1" spans="1:5 16376:16378">
      <c r="A2294" s="78" t="s">
        <v>171</v>
      </c>
      <c r="B2294" s="78"/>
      <c r="C2294" s="79"/>
      <c r="D2294" s="80">
        <f>SUM(D2295:D2298)</f>
        <v>377.25</v>
      </c>
      <c r="E2294" s="83"/>
      <c r="XEV2294" s="49"/>
      <c r="XEW2294" s="49"/>
      <c r="XEX2294" s="49"/>
    </row>
    <row r="2295" ht="22.8" customHeight="1" spans="1:5 16376:16378">
      <c r="A2295" s="78" t="s">
        <v>172</v>
      </c>
      <c r="B2295" s="75" t="s">
        <v>1084</v>
      </c>
      <c r="C2295" s="90" t="s">
        <v>1083</v>
      </c>
      <c r="D2295" s="84">
        <v>21.25</v>
      </c>
      <c r="E2295" s="76" t="s">
        <v>174</v>
      </c>
      <c r="XEV2295" s="49"/>
      <c r="XEW2295" s="49"/>
      <c r="XEX2295" s="49"/>
    </row>
    <row r="2296" ht="22.8" customHeight="1" spans="1:5 16376:16378">
      <c r="A2296" s="78" t="s">
        <v>172</v>
      </c>
      <c r="B2296" s="75" t="s">
        <v>1085</v>
      </c>
      <c r="C2296" s="90" t="s">
        <v>1083</v>
      </c>
      <c r="D2296" s="84">
        <v>17</v>
      </c>
      <c r="E2296" s="76" t="s">
        <v>180</v>
      </c>
      <c r="XEV2296" s="49"/>
      <c r="XEW2296" s="49"/>
      <c r="XEX2296" s="49"/>
    </row>
    <row r="2297" ht="22.8" customHeight="1" spans="1:5 16376:16378">
      <c r="A2297" s="78" t="s">
        <v>172</v>
      </c>
      <c r="B2297" s="75" t="s">
        <v>1086</v>
      </c>
      <c r="C2297" s="90" t="s">
        <v>1083</v>
      </c>
      <c r="D2297" s="84">
        <v>1</v>
      </c>
      <c r="E2297" s="76" t="s">
        <v>174</v>
      </c>
      <c r="XEV2297" s="49"/>
      <c r="XEW2297" s="49"/>
      <c r="XEX2297" s="49"/>
    </row>
    <row r="2298" ht="22.8" customHeight="1" spans="1:5 16376:16378">
      <c r="A2298" s="78" t="s">
        <v>172</v>
      </c>
      <c r="B2298" s="75" t="s">
        <v>1087</v>
      </c>
      <c r="C2298" s="90" t="s">
        <v>1083</v>
      </c>
      <c r="D2298" s="84">
        <v>338</v>
      </c>
      <c r="E2298" s="76" t="s">
        <v>162</v>
      </c>
      <c r="XEV2298" s="49"/>
      <c r="XEW2298" s="49"/>
      <c r="XEX2298" s="49"/>
    </row>
    <row r="2299" ht="22.8" customHeight="1" spans="1:5 16376:16378">
      <c r="A2299" s="61" t="s">
        <v>1088</v>
      </c>
      <c r="B2299" s="61"/>
      <c r="C2299" s="61"/>
      <c r="D2299" s="64">
        <f>D2300+D2307+D2310</f>
        <v>1475</v>
      </c>
      <c r="E2299" s="63"/>
      <c r="XEV2299" s="49"/>
      <c r="XEW2299" s="49"/>
      <c r="XEX2299" s="49"/>
    </row>
    <row r="2300" ht="22.8" customHeight="1" spans="1:5 16376:16378">
      <c r="A2300" s="61" t="s">
        <v>158</v>
      </c>
      <c r="B2300" s="61"/>
      <c r="C2300" s="61"/>
      <c r="D2300" s="64">
        <v>1233.55</v>
      </c>
      <c r="E2300" s="63"/>
      <c r="XEV2300" s="49"/>
      <c r="XEW2300" s="49"/>
      <c r="XEX2300" s="49"/>
    </row>
    <row r="2301" ht="22.8" customHeight="1" spans="1:5 16376:16378">
      <c r="A2301" s="63" t="s">
        <v>159</v>
      </c>
      <c r="B2301" s="63" t="s">
        <v>160</v>
      </c>
      <c r="C2301" s="63" t="s">
        <v>1089</v>
      </c>
      <c r="D2301" s="77">
        <v>831.71</v>
      </c>
      <c r="E2301" s="67" t="s">
        <v>162</v>
      </c>
      <c r="XEV2301" s="49"/>
      <c r="XEW2301" s="49"/>
      <c r="XEX2301" s="49"/>
    </row>
    <row r="2302" ht="22.8" customHeight="1" spans="1:5 16376:16378">
      <c r="A2302" s="63" t="s">
        <v>159</v>
      </c>
      <c r="B2302" s="63" t="s">
        <v>164</v>
      </c>
      <c r="C2302" s="63" t="s">
        <v>1089</v>
      </c>
      <c r="D2302" s="77">
        <v>99.23</v>
      </c>
      <c r="E2302" s="67" t="s">
        <v>162</v>
      </c>
      <c r="XEV2302" s="49"/>
      <c r="XEW2302" s="49"/>
      <c r="XEX2302" s="49"/>
    </row>
    <row r="2303" ht="22.8" customHeight="1" spans="1:5 16376:16378">
      <c r="A2303" s="63" t="s">
        <v>159</v>
      </c>
      <c r="B2303" s="63" t="s">
        <v>165</v>
      </c>
      <c r="C2303" s="63" t="s">
        <v>1089</v>
      </c>
      <c r="D2303" s="77">
        <v>199.06</v>
      </c>
      <c r="E2303" s="67" t="s">
        <v>162</v>
      </c>
      <c r="XEV2303" s="49"/>
      <c r="XEW2303" s="49"/>
      <c r="XEX2303" s="49"/>
    </row>
    <row r="2304" ht="22.8" customHeight="1" spans="1:5 16376:16378">
      <c r="A2304" s="63" t="s">
        <v>159</v>
      </c>
      <c r="B2304" s="63" t="s">
        <v>472</v>
      </c>
      <c r="C2304" s="63" t="s">
        <v>1089</v>
      </c>
      <c r="D2304" s="77">
        <v>6.45</v>
      </c>
      <c r="E2304" s="67" t="s">
        <v>162</v>
      </c>
      <c r="XEV2304" s="49"/>
      <c r="XEW2304" s="49"/>
      <c r="XEX2304" s="49"/>
    </row>
    <row r="2305" ht="22.8" customHeight="1" spans="1:5 16376:16378">
      <c r="A2305" s="63" t="s">
        <v>159</v>
      </c>
      <c r="B2305" s="63" t="s">
        <v>166</v>
      </c>
      <c r="C2305" s="63" t="s">
        <v>1089</v>
      </c>
      <c r="D2305" s="77">
        <v>54</v>
      </c>
      <c r="E2305" s="67" t="s">
        <v>162</v>
      </c>
      <c r="XEV2305" s="49"/>
      <c r="XEW2305" s="49"/>
      <c r="XEX2305" s="49"/>
    </row>
    <row r="2306" ht="22.8" customHeight="1" spans="1:5 16376:16378">
      <c r="A2306" s="63" t="s">
        <v>159</v>
      </c>
      <c r="B2306" s="63" t="s">
        <v>163</v>
      </c>
      <c r="C2306" s="63" t="s">
        <v>1089</v>
      </c>
      <c r="D2306" s="77">
        <v>43.1</v>
      </c>
      <c r="E2306" s="67" t="s">
        <v>162</v>
      </c>
      <c r="XEV2306" s="49"/>
      <c r="XEW2306" s="49"/>
      <c r="XEX2306" s="49"/>
    </row>
    <row r="2307" ht="22.8" customHeight="1" spans="1:5 16376:16378">
      <c r="A2307" s="61" t="s">
        <v>167</v>
      </c>
      <c r="B2307" s="61"/>
      <c r="C2307" s="61"/>
      <c r="D2307" s="64">
        <v>169.29</v>
      </c>
      <c r="E2307" s="63"/>
      <c r="XEV2307" s="49"/>
      <c r="XEW2307" s="49"/>
      <c r="XEX2307" s="49"/>
    </row>
    <row r="2308" ht="22.8" customHeight="1" spans="1:5 16376:16378">
      <c r="A2308" s="63" t="s">
        <v>168</v>
      </c>
      <c r="B2308" s="63" t="s">
        <v>170</v>
      </c>
      <c r="C2308" s="63" t="s">
        <v>1089</v>
      </c>
      <c r="D2308" s="77">
        <v>72.97</v>
      </c>
      <c r="E2308" s="67" t="s">
        <v>162</v>
      </c>
      <c r="XEV2308" s="49"/>
      <c r="XEW2308" s="49"/>
      <c r="XEX2308" s="49"/>
    </row>
    <row r="2309" ht="22.8" customHeight="1" spans="1:5 16376:16378">
      <c r="A2309" s="63" t="s">
        <v>168</v>
      </c>
      <c r="B2309" s="63" t="s">
        <v>169</v>
      </c>
      <c r="C2309" s="63" t="s">
        <v>1089</v>
      </c>
      <c r="D2309" s="77">
        <v>96.32</v>
      </c>
      <c r="E2309" s="67" t="s">
        <v>162</v>
      </c>
      <c r="XEV2309" s="49"/>
      <c r="XEW2309" s="49"/>
      <c r="XEX2309" s="49"/>
    </row>
    <row r="2310" ht="22.8" customHeight="1" spans="1:5 16376:16378">
      <c r="A2310" s="78" t="s">
        <v>1090</v>
      </c>
      <c r="B2310" s="78"/>
      <c r="C2310" s="79"/>
      <c r="D2310" s="80">
        <f>SUM(D2311:D2331)</f>
        <v>72.16</v>
      </c>
      <c r="E2310" s="83"/>
      <c r="XEV2310" s="49"/>
      <c r="XEW2310" s="49"/>
      <c r="XEX2310" s="49"/>
    </row>
    <row r="2311" ht="22.8" customHeight="1" spans="1:5 16376:16378">
      <c r="A2311" s="78" t="s">
        <v>172</v>
      </c>
      <c r="B2311" s="90" t="s">
        <v>1091</v>
      </c>
      <c r="C2311" s="63" t="s">
        <v>1089</v>
      </c>
      <c r="D2311" s="117">
        <v>1</v>
      </c>
      <c r="E2311" s="76" t="s">
        <v>174</v>
      </c>
      <c r="XEV2311" s="49"/>
      <c r="XEW2311" s="49"/>
      <c r="XEX2311" s="49"/>
    </row>
    <row r="2312" ht="22.8" customHeight="1" spans="1:5 16376:16378">
      <c r="A2312" s="78" t="s">
        <v>172</v>
      </c>
      <c r="B2312" s="90" t="s">
        <v>1092</v>
      </c>
      <c r="C2312" s="63" t="s">
        <v>1089</v>
      </c>
      <c r="D2312" s="117">
        <v>25</v>
      </c>
      <c r="E2312" s="76" t="s">
        <v>174</v>
      </c>
      <c r="XEV2312" s="49"/>
      <c r="XEW2312" s="49"/>
      <c r="XEX2312" s="49"/>
    </row>
    <row r="2313" ht="22.8" customHeight="1" spans="1:5 16376:16378">
      <c r="A2313" s="78" t="s">
        <v>172</v>
      </c>
      <c r="B2313" s="90" t="s">
        <v>1093</v>
      </c>
      <c r="C2313" s="63" t="s">
        <v>1089</v>
      </c>
      <c r="D2313" s="117">
        <v>1</v>
      </c>
      <c r="E2313" s="76" t="s">
        <v>174</v>
      </c>
      <c r="XEV2313" s="49"/>
      <c r="XEW2313" s="49"/>
      <c r="XEX2313" s="49"/>
    </row>
    <row r="2314" ht="22.8" customHeight="1" spans="1:5 16376:16378">
      <c r="A2314" s="78" t="s">
        <v>172</v>
      </c>
      <c r="B2314" s="90" t="s">
        <v>1094</v>
      </c>
      <c r="C2314" s="63" t="s">
        <v>1089</v>
      </c>
      <c r="D2314" s="117">
        <v>1</v>
      </c>
      <c r="E2314" s="76" t="s">
        <v>174</v>
      </c>
      <c r="XEV2314" s="49"/>
      <c r="XEW2314" s="49"/>
      <c r="XEX2314" s="49"/>
    </row>
    <row r="2315" ht="22.8" customHeight="1" spans="1:5 16376:16378">
      <c r="A2315" s="78" t="s">
        <v>172</v>
      </c>
      <c r="B2315" s="90" t="s">
        <v>1095</v>
      </c>
      <c r="C2315" s="63" t="s">
        <v>1089</v>
      </c>
      <c r="D2315" s="117">
        <v>1</v>
      </c>
      <c r="E2315" s="76" t="s">
        <v>174</v>
      </c>
      <c r="XEV2315" s="49"/>
      <c r="XEW2315" s="49"/>
      <c r="XEX2315" s="49"/>
    </row>
    <row r="2316" ht="22.8" customHeight="1" spans="1:5 16376:16378">
      <c r="A2316" s="78" t="s">
        <v>172</v>
      </c>
      <c r="B2316" s="90" t="s">
        <v>1096</v>
      </c>
      <c r="C2316" s="63" t="s">
        <v>1089</v>
      </c>
      <c r="D2316" s="117">
        <v>2</v>
      </c>
      <c r="E2316" s="76" t="s">
        <v>174</v>
      </c>
      <c r="XEV2316" s="49"/>
      <c r="XEW2316" s="49"/>
      <c r="XEX2316" s="49"/>
    </row>
    <row r="2317" ht="22.8" customHeight="1" spans="1:5 16376:16378">
      <c r="A2317" s="78" t="s">
        <v>172</v>
      </c>
      <c r="B2317" s="90" t="s">
        <v>1097</v>
      </c>
      <c r="C2317" s="63" t="s">
        <v>1089</v>
      </c>
      <c r="D2317" s="117">
        <v>2.5</v>
      </c>
      <c r="E2317" s="76" t="s">
        <v>174</v>
      </c>
      <c r="XEV2317" s="49"/>
      <c r="XEW2317" s="49"/>
      <c r="XEX2317" s="49"/>
    </row>
    <row r="2318" ht="22.8" customHeight="1" spans="1:5 16376:16378">
      <c r="A2318" s="78" t="s">
        <v>172</v>
      </c>
      <c r="B2318" s="90" t="s">
        <v>1098</v>
      </c>
      <c r="C2318" s="63" t="s">
        <v>1089</v>
      </c>
      <c r="D2318" s="117">
        <v>5</v>
      </c>
      <c r="E2318" s="76" t="s">
        <v>174</v>
      </c>
      <c r="XEV2318" s="49"/>
      <c r="XEW2318" s="49"/>
      <c r="XEX2318" s="49"/>
    </row>
    <row r="2319" ht="22.8" customHeight="1" spans="1:5 16376:16378">
      <c r="A2319" s="78" t="s">
        <v>172</v>
      </c>
      <c r="B2319" s="90" t="s">
        <v>1099</v>
      </c>
      <c r="C2319" s="63" t="s">
        <v>1089</v>
      </c>
      <c r="D2319" s="117">
        <v>2</v>
      </c>
      <c r="E2319" s="76" t="s">
        <v>174</v>
      </c>
      <c r="XEV2319" s="49"/>
      <c r="XEW2319" s="49"/>
      <c r="XEX2319" s="49"/>
    </row>
    <row r="2320" ht="22.8" customHeight="1" spans="1:5 16376:16378">
      <c r="A2320" s="78" t="s">
        <v>172</v>
      </c>
      <c r="B2320" s="90" t="s">
        <v>1100</v>
      </c>
      <c r="C2320" s="63" t="s">
        <v>1089</v>
      </c>
      <c r="D2320" s="117">
        <v>3.5</v>
      </c>
      <c r="E2320" s="76" t="s">
        <v>174</v>
      </c>
      <c r="XEV2320" s="49"/>
      <c r="XEW2320" s="49"/>
      <c r="XEX2320" s="49"/>
    </row>
    <row r="2321" ht="22.8" customHeight="1" spans="1:5 16376:16378">
      <c r="A2321" s="78" t="s">
        <v>172</v>
      </c>
      <c r="B2321" s="90" t="s">
        <v>1101</v>
      </c>
      <c r="C2321" s="63" t="s">
        <v>1089</v>
      </c>
      <c r="D2321" s="117">
        <v>2</v>
      </c>
      <c r="E2321" s="76" t="s">
        <v>174</v>
      </c>
      <c r="XEV2321" s="49"/>
      <c r="XEW2321" s="49"/>
      <c r="XEX2321" s="49"/>
    </row>
    <row r="2322" ht="22.8" customHeight="1" spans="1:5 16376:16378">
      <c r="A2322" s="78" t="s">
        <v>172</v>
      </c>
      <c r="B2322" s="90" t="s">
        <v>1102</v>
      </c>
      <c r="C2322" s="63" t="s">
        <v>1089</v>
      </c>
      <c r="D2322" s="117">
        <v>5</v>
      </c>
      <c r="E2322" s="76" t="s">
        <v>174</v>
      </c>
      <c r="XEV2322" s="49"/>
      <c r="XEW2322" s="49"/>
      <c r="XEX2322" s="49"/>
    </row>
    <row r="2323" ht="22.8" customHeight="1" spans="1:5 16376:16378">
      <c r="A2323" s="78" t="s">
        <v>172</v>
      </c>
      <c r="B2323" s="90" t="s">
        <v>1103</v>
      </c>
      <c r="C2323" s="63" t="s">
        <v>1089</v>
      </c>
      <c r="D2323" s="117">
        <v>3</v>
      </c>
      <c r="E2323" s="76" t="s">
        <v>174</v>
      </c>
      <c r="XEV2323" s="49"/>
      <c r="XEW2323" s="49"/>
      <c r="XEX2323" s="49"/>
    </row>
    <row r="2324" ht="22.8" customHeight="1" spans="1:5 16376:16378">
      <c r="A2324" s="78" t="s">
        <v>172</v>
      </c>
      <c r="B2324" s="90" t="s">
        <v>1104</v>
      </c>
      <c r="C2324" s="63" t="s">
        <v>1089</v>
      </c>
      <c r="D2324" s="117">
        <v>3</v>
      </c>
      <c r="E2324" s="76" t="s">
        <v>174</v>
      </c>
      <c r="XEV2324" s="49"/>
      <c r="XEW2324" s="49"/>
      <c r="XEX2324" s="49"/>
    </row>
    <row r="2325" ht="22.8" customHeight="1" spans="1:5 16376:16378">
      <c r="A2325" s="78" t="s">
        <v>172</v>
      </c>
      <c r="B2325" s="90" t="s">
        <v>1105</v>
      </c>
      <c r="C2325" s="63" t="s">
        <v>1089</v>
      </c>
      <c r="D2325" s="117">
        <v>2.16</v>
      </c>
      <c r="E2325" s="76" t="s">
        <v>174</v>
      </c>
      <c r="XEV2325" s="49"/>
      <c r="XEW2325" s="49"/>
      <c r="XEX2325" s="49"/>
    </row>
    <row r="2326" ht="22.8" customHeight="1" spans="1:5 16376:16378">
      <c r="A2326" s="78" t="s">
        <v>172</v>
      </c>
      <c r="B2326" s="90" t="s">
        <v>1106</v>
      </c>
      <c r="C2326" s="63" t="s">
        <v>1089</v>
      </c>
      <c r="D2326" s="117">
        <v>5</v>
      </c>
      <c r="E2326" s="76" t="s">
        <v>174</v>
      </c>
      <c r="XEV2326" s="49"/>
      <c r="XEW2326" s="49"/>
      <c r="XEX2326" s="49"/>
    </row>
    <row r="2327" ht="22.8" customHeight="1" spans="1:5 16376:16378">
      <c r="A2327" s="78" t="s">
        <v>172</v>
      </c>
      <c r="B2327" s="90" t="s">
        <v>1107</v>
      </c>
      <c r="C2327" s="63" t="s">
        <v>1089</v>
      </c>
      <c r="D2327" s="117">
        <v>2</v>
      </c>
      <c r="E2327" s="76" t="s">
        <v>174</v>
      </c>
      <c r="XEV2327" s="49"/>
      <c r="XEW2327" s="49"/>
      <c r="XEX2327" s="49"/>
    </row>
    <row r="2328" ht="22.8" customHeight="1" spans="1:5 16376:16378">
      <c r="A2328" s="78" t="s">
        <v>172</v>
      </c>
      <c r="B2328" s="90" t="s">
        <v>1108</v>
      </c>
      <c r="C2328" s="63" t="s">
        <v>1089</v>
      </c>
      <c r="D2328" s="117">
        <v>1</v>
      </c>
      <c r="E2328" s="76" t="s">
        <v>174</v>
      </c>
      <c r="XEV2328" s="49"/>
      <c r="XEW2328" s="49"/>
      <c r="XEX2328" s="49"/>
    </row>
    <row r="2329" ht="22.8" customHeight="1" spans="1:5 16376:16378">
      <c r="A2329" s="78" t="s">
        <v>172</v>
      </c>
      <c r="B2329" s="90" t="s">
        <v>1109</v>
      </c>
      <c r="C2329" s="63" t="s">
        <v>1089</v>
      </c>
      <c r="D2329" s="117">
        <v>2</v>
      </c>
      <c r="E2329" s="76" t="s">
        <v>174</v>
      </c>
      <c r="XEV2329" s="49"/>
      <c r="XEW2329" s="49"/>
      <c r="XEX2329" s="49"/>
    </row>
    <row r="2330" ht="22.8" customHeight="1" spans="1:5 16376:16378">
      <c r="A2330" s="78" t="s">
        <v>172</v>
      </c>
      <c r="B2330" s="90" t="s">
        <v>1110</v>
      </c>
      <c r="C2330" s="63" t="s">
        <v>1089</v>
      </c>
      <c r="D2330" s="117">
        <v>2</v>
      </c>
      <c r="E2330" s="76" t="s">
        <v>174</v>
      </c>
      <c r="XEV2330" s="49"/>
      <c r="XEW2330" s="49"/>
      <c r="XEX2330" s="49"/>
    </row>
    <row r="2331" ht="22.8" customHeight="1" spans="1:5 16376:16378">
      <c r="A2331" s="78" t="s">
        <v>172</v>
      </c>
      <c r="B2331" s="90" t="s">
        <v>252</v>
      </c>
      <c r="C2331" s="63" t="s">
        <v>1089</v>
      </c>
      <c r="D2331" s="117">
        <v>1</v>
      </c>
      <c r="E2331" s="76" t="s">
        <v>174</v>
      </c>
      <c r="XEV2331" s="49"/>
      <c r="XEW2331" s="49"/>
      <c r="XEX2331" s="49"/>
    </row>
    <row r="2332" ht="22.8" customHeight="1" spans="1:5 16376:16378">
      <c r="A2332" s="61" t="s">
        <v>1111</v>
      </c>
      <c r="B2332" s="61"/>
      <c r="C2332" s="61"/>
      <c r="D2332" s="64">
        <f>D2333+D2340+D2343</f>
        <v>2308.49</v>
      </c>
      <c r="E2332" s="63"/>
      <c r="XEV2332" s="49"/>
      <c r="XEW2332" s="49"/>
      <c r="XEX2332" s="49"/>
    </row>
    <row r="2333" ht="22.8" customHeight="1" spans="1:5 16376:16378">
      <c r="A2333" s="61" t="s">
        <v>158</v>
      </c>
      <c r="B2333" s="61"/>
      <c r="C2333" s="61"/>
      <c r="D2333" s="64">
        <v>1961.57</v>
      </c>
      <c r="E2333" s="63"/>
      <c r="XEV2333" s="49"/>
      <c r="XEW2333" s="49"/>
      <c r="XEX2333" s="49"/>
    </row>
    <row r="2334" ht="22.8" customHeight="1" spans="1:5 16376:16378">
      <c r="A2334" s="63" t="s">
        <v>159</v>
      </c>
      <c r="B2334" s="63" t="s">
        <v>165</v>
      </c>
      <c r="C2334" s="63" t="s">
        <v>1112</v>
      </c>
      <c r="D2334" s="77">
        <v>314.69</v>
      </c>
      <c r="E2334" s="67" t="s">
        <v>162</v>
      </c>
      <c r="XEV2334" s="49"/>
      <c r="XEW2334" s="49"/>
      <c r="XEX2334" s="49"/>
    </row>
    <row r="2335" ht="22.8" customHeight="1" spans="1:5 16376:16378">
      <c r="A2335" s="63" t="s">
        <v>159</v>
      </c>
      <c r="B2335" s="63" t="s">
        <v>163</v>
      </c>
      <c r="C2335" s="63" t="s">
        <v>1112</v>
      </c>
      <c r="D2335" s="77">
        <v>83.06</v>
      </c>
      <c r="E2335" s="67" t="s">
        <v>162</v>
      </c>
      <c r="XEV2335" s="49"/>
      <c r="XEW2335" s="49"/>
      <c r="XEX2335" s="49"/>
    </row>
    <row r="2336" ht="22.8" customHeight="1" spans="1:5 16376:16378">
      <c r="A2336" s="63" t="s">
        <v>159</v>
      </c>
      <c r="B2336" s="63" t="s">
        <v>160</v>
      </c>
      <c r="C2336" s="63" t="s">
        <v>1112</v>
      </c>
      <c r="D2336" s="77">
        <v>1313.13</v>
      </c>
      <c r="E2336" s="67" t="s">
        <v>162</v>
      </c>
      <c r="XEV2336" s="49"/>
      <c r="XEW2336" s="49"/>
      <c r="XEX2336" s="49"/>
    </row>
    <row r="2337" ht="22.8" customHeight="1" spans="1:5 16376:16378">
      <c r="A2337" s="63" t="s">
        <v>159</v>
      </c>
      <c r="B2337" s="63" t="s">
        <v>166</v>
      </c>
      <c r="C2337" s="63" t="s">
        <v>1112</v>
      </c>
      <c r="D2337" s="77">
        <v>87.6</v>
      </c>
      <c r="E2337" s="67" t="s">
        <v>162</v>
      </c>
      <c r="XEV2337" s="49"/>
      <c r="XEW2337" s="49"/>
      <c r="XEX2337" s="49"/>
    </row>
    <row r="2338" ht="22.8" customHeight="1" spans="1:5 16376:16378">
      <c r="A2338" s="63" t="s">
        <v>159</v>
      </c>
      <c r="B2338" s="63" t="s">
        <v>164</v>
      </c>
      <c r="C2338" s="63" t="s">
        <v>1112</v>
      </c>
      <c r="D2338" s="77">
        <v>156.63</v>
      </c>
      <c r="E2338" s="67" t="s">
        <v>162</v>
      </c>
      <c r="XEV2338" s="49"/>
      <c r="XEW2338" s="49"/>
      <c r="XEX2338" s="49"/>
    </row>
    <row r="2339" ht="22.8" customHeight="1" spans="1:5 16376:16378">
      <c r="A2339" s="63" t="s">
        <v>159</v>
      </c>
      <c r="B2339" s="63" t="s">
        <v>472</v>
      </c>
      <c r="C2339" s="63" t="s">
        <v>1112</v>
      </c>
      <c r="D2339" s="77">
        <v>6.45</v>
      </c>
      <c r="E2339" s="67" t="s">
        <v>162</v>
      </c>
      <c r="XEV2339" s="49"/>
      <c r="XEW2339" s="49"/>
      <c r="XEX2339" s="49"/>
    </row>
    <row r="2340" ht="22.8" customHeight="1" spans="1:5 16376:16378">
      <c r="A2340" s="61" t="s">
        <v>167</v>
      </c>
      <c r="B2340" s="61"/>
      <c r="C2340" s="61"/>
      <c r="D2340" s="64">
        <v>271.16</v>
      </c>
      <c r="E2340" s="63"/>
      <c r="XEV2340" s="49"/>
      <c r="XEW2340" s="49"/>
      <c r="XEX2340" s="49"/>
    </row>
    <row r="2341" ht="22.8" customHeight="1" spans="1:5 16376:16378">
      <c r="A2341" s="63" t="s">
        <v>168</v>
      </c>
      <c r="B2341" s="63" t="s">
        <v>170</v>
      </c>
      <c r="C2341" s="63" t="s">
        <v>1112</v>
      </c>
      <c r="D2341" s="77">
        <v>118.92</v>
      </c>
      <c r="E2341" s="67" t="s">
        <v>162</v>
      </c>
      <c r="XEV2341" s="49"/>
      <c r="XEW2341" s="49"/>
      <c r="XEX2341" s="49"/>
    </row>
    <row r="2342" ht="22.8" customHeight="1" spans="1:5 16376:16378">
      <c r="A2342" s="63" t="s">
        <v>168</v>
      </c>
      <c r="B2342" s="63" t="s">
        <v>169</v>
      </c>
      <c r="C2342" s="63" t="s">
        <v>1112</v>
      </c>
      <c r="D2342" s="77">
        <v>152.24</v>
      </c>
      <c r="E2342" s="67" t="s">
        <v>162</v>
      </c>
      <c r="XEV2342" s="49"/>
      <c r="XEW2342" s="49"/>
      <c r="XEX2342" s="49"/>
    </row>
    <row r="2343" ht="22.8" customHeight="1" spans="1:5 16376:16378">
      <c r="A2343" s="78" t="s">
        <v>1090</v>
      </c>
      <c r="B2343" s="78"/>
      <c r="C2343" s="79"/>
      <c r="D2343" s="80">
        <f>SUM(D2344:D2364)</f>
        <v>75.76</v>
      </c>
      <c r="E2343" s="83"/>
      <c r="XEV2343" s="49"/>
      <c r="XEW2343" s="49"/>
      <c r="XEX2343" s="49"/>
    </row>
    <row r="2344" ht="22.8" customHeight="1" spans="1:5 16376:16378">
      <c r="A2344" s="78" t="s">
        <v>172</v>
      </c>
      <c r="B2344" s="90" t="s">
        <v>1096</v>
      </c>
      <c r="C2344" s="63" t="s">
        <v>1112</v>
      </c>
      <c r="D2344" s="84">
        <v>2</v>
      </c>
      <c r="E2344" s="76" t="s">
        <v>174</v>
      </c>
      <c r="XEV2344" s="49"/>
      <c r="XEW2344" s="49"/>
      <c r="XEX2344" s="49"/>
    </row>
    <row r="2345" ht="22.8" customHeight="1" spans="1:5 16376:16378">
      <c r="A2345" s="78" t="s">
        <v>172</v>
      </c>
      <c r="B2345" s="90" t="s">
        <v>1097</v>
      </c>
      <c r="C2345" s="63" t="s">
        <v>1112</v>
      </c>
      <c r="D2345" s="84">
        <v>2.5</v>
      </c>
      <c r="E2345" s="76" t="s">
        <v>174</v>
      </c>
      <c r="XEV2345" s="49"/>
      <c r="XEW2345" s="49"/>
      <c r="XEX2345" s="49"/>
    </row>
    <row r="2346" ht="22.8" customHeight="1" spans="1:5 16376:16378">
      <c r="A2346" s="78" t="s">
        <v>172</v>
      </c>
      <c r="B2346" s="90" t="s">
        <v>1095</v>
      </c>
      <c r="C2346" s="63" t="s">
        <v>1112</v>
      </c>
      <c r="D2346" s="84">
        <v>1</v>
      </c>
      <c r="E2346" s="76" t="s">
        <v>174</v>
      </c>
      <c r="XEV2346" s="49"/>
      <c r="XEW2346" s="49"/>
      <c r="XEX2346" s="49"/>
    </row>
    <row r="2347" ht="22.8" customHeight="1" spans="1:5 16376:16378">
      <c r="A2347" s="78" t="s">
        <v>172</v>
      </c>
      <c r="B2347" s="90" t="s">
        <v>1102</v>
      </c>
      <c r="C2347" s="63" t="s">
        <v>1112</v>
      </c>
      <c r="D2347" s="84">
        <v>5</v>
      </c>
      <c r="E2347" s="76" t="s">
        <v>174</v>
      </c>
      <c r="XEV2347" s="49"/>
      <c r="XEW2347" s="49"/>
      <c r="XEX2347" s="49"/>
    </row>
    <row r="2348" ht="22.8" customHeight="1" spans="1:5 16376:16378">
      <c r="A2348" s="78" t="s">
        <v>172</v>
      </c>
      <c r="B2348" s="90" t="s">
        <v>1092</v>
      </c>
      <c r="C2348" s="63" t="s">
        <v>1112</v>
      </c>
      <c r="D2348" s="84">
        <v>25</v>
      </c>
      <c r="E2348" s="76" t="s">
        <v>174</v>
      </c>
      <c r="XEV2348" s="49"/>
      <c r="XEW2348" s="49"/>
      <c r="XEX2348" s="49"/>
    </row>
    <row r="2349" ht="22.8" customHeight="1" spans="1:5 16376:16378">
      <c r="A2349" s="78" t="s">
        <v>172</v>
      </c>
      <c r="B2349" s="90" t="s">
        <v>1091</v>
      </c>
      <c r="C2349" s="63" t="s">
        <v>1112</v>
      </c>
      <c r="D2349" s="84">
        <v>1</v>
      </c>
      <c r="E2349" s="76" t="s">
        <v>174</v>
      </c>
      <c r="XEV2349" s="49"/>
      <c r="XEW2349" s="49"/>
      <c r="XEX2349" s="49"/>
    </row>
    <row r="2350" ht="22.8" customHeight="1" spans="1:5 16376:16378">
      <c r="A2350" s="78" t="s">
        <v>172</v>
      </c>
      <c r="B2350" s="90" t="s">
        <v>1099</v>
      </c>
      <c r="C2350" s="63" t="s">
        <v>1112</v>
      </c>
      <c r="D2350" s="84">
        <v>2</v>
      </c>
      <c r="E2350" s="76" t="s">
        <v>174</v>
      </c>
      <c r="XEV2350" s="49"/>
      <c r="XEW2350" s="49"/>
      <c r="XEX2350" s="49"/>
    </row>
    <row r="2351" ht="22.8" customHeight="1" spans="1:5 16376:16378">
      <c r="A2351" s="78" t="s">
        <v>172</v>
      </c>
      <c r="B2351" s="90" t="s">
        <v>1105</v>
      </c>
      <c r="C2351" s="63" t="s">
        <v>1112</v>
      </c>
      <c r="D2351" s="84">
        <v>5.76</v>
      </c>
      <c r="E2351" s="76" t="s">
        <v>174</v>
      </c>
      <c r="XEV2351" s="49"/>
      <c r="XEW2351" s="49"/>
      <c r="XEX2351" s="49"/>
    </row>
    <row r="2352" ht="22.8" customHeight="1" spans="1:5 16376:16378">
      <c r="A2352" s="78" t="s">
        <v>172</v>
      </c>
      <c r="B2352" s="90" t="s">
        <v>1104</v>
      </c>
      <c r="C2352" s="63" t="s">
        <v>1112</v>
      </c>
      <c r="D2352" s="84">
        <v>3</v>
      </c>
      <c r="E2352" s="76" t="s">
        <v>174</v>
      </c>
      <c r="XEV2352" s="49"/>
      <c r="XEW2352" s="49"/>
      <c r="XEX2352" s="49"/>
    </row>
    <row r="2353" ht="22.8" customHeight="1" spans="1:5 16376:16378">
      <c r="A2353" s="78" t="s">
        <v>172</v>
      </c>
      <c r="B2353" s="90" t="s">
        <v>1094</v>
      </c>
      <c r="C2353" s="63" t="s">
        <v>1112</v>
      </c>
      <c r="D2353" s="84">
        <v>1</v>
      </c>
      <c r="E2353" s="76" t="s">
        <v>174</v>
      </c>
      <c r="XEV2353" s="49"/>
      <c r="XEW2353" s="49"/>
      <c r="XEX2353" s="49"/>
    </row>
    <row r="2354" ht="22.8" customHeight="1" spans="1:5 16376:16378">
      <c r="A2354" s="78" t="s">
        <v>172</v>
      </c>
      <c r="B2354" s="90" t="s">
        <v>1109</v>
      </c>
      <c r="C2354" s="63" t="s">
        <v>1112</v>
      </c>
      <c r="D2354" s="84">
        <v>2</v>
      </c>
      <c r="E2354" s="76" t="s">
        <v>174</v>
      </c>
      <c r="XEV2354" s="49"/>
      <c r="XEW2354" s="49"/>
      <c r="XEX2354" s="49"/>
    </row>
    <row r="2355" ht="22.8" customHeight="1" spans="1:5 16376:16378">
      <c r="A2355" s="78" t="s">
        <v>172</v>
      </c>
      <c r="B2355" s="90" t="s">
        <v>1113</v>
      </c>
      <c r="C2355" s="63" t="s">
        <v>1112</v>
      </c>
      <c r="D2355" s="84">
        <v>5</v>
      </c>
      <c r="E2355" s="76" t="s">
        <v>174</v>
      </c>
      <c r="XEV2355" s="49"/>
      <c r="XEW2355" s="49"/>
      <c r="XEX2355" s="49"/>
    </row>
    <row r="2356" ht="22.8" customHeight="1" spans="1:5 16376:16378">
      <c r="A2356" s="78" t="s">
        <v>172</v>
      </c>
      <c r="B2356" s="90" t="s">
        <v>1108</v>
      </c>
      <c r="C2356" s="63" t="s">
        <v>1112</v>
      </c>
      <c r="D2356" s="84">
        <v>1</v>
      </c>
      <c r="E2356" s="76" t="s">
        <v>174</v>
      </c>
      <c r="XEV2356" s="49"/>
      <c r="XEW2356" s="49"/>
      <c r="XEX2356" s="49"/>
    </row>
    <row r="2357" ht="22.8" customHeight="1" spans="1:5 16376:16378">
      <c r="A2357" s="78" t="s">
        <v>172</v>
      </c>
      <c r="B2357" s="90" t="s">
        <v>1106</v>
      </c>
      <c r="C2357" s="63" t="s">
        <v>1112</v>
      </c>
      <c r="D2357" s="84">
        <v>5</v>
      </c>
      <c r="E2357" s="76" t="s">
        <v>174</v>
      </c>
      <c r="XEV2357" s="49"/>
      <c r="XEW2357" s="49"/>
      <c r="XEX2357" s="49"/>
    </row>
    <row r="2358" ht="22.8" customHeight="1" spans="1:5 16376:16378">
      <c r="A2358" s="78" t="s">
        <v>172</v>
      </c>
      <c r="B2358" s="90" t="s">
        <v>1107</v>
      </c>
      <c r="C2358" s="63" t="s">
        <v>1112</v>
      </c>
      <c r="D2358" s="84">
        <v>2</v>
      </c>
      <c r="E2358" s="76" t="s">
        <v>174</v>
      </c>
      <c r="XEV2358" s="49"/>
      <c r="XEW2358" s="49"/>
      <c r="XEX2358" s="49"/>
    </row>
    <row r="2359" ht="22.8" customHeight="1" spans="1:5 16376:16378">
      <c r="A2359" s="78" t="s">
        <v>172</v>
      </c>
      <c r="B2359" s="90" t="s">
        <v>1103</v>
      </c>
      <c r="C2359" s="63" t="s">
        <v>1112</v>
      </c>
      <c r="D2359" s="84">
        <v>3</v>
      </c>
      <c r="E2359" s="76" t="s">
        <v>174</v>
      </c>
      <c r="XEV2359" s="49"/>
      <c r="XEW2359" s="49"/>
      <c r="XEX2359" s="49"/>
    </row>
    <row r="2360" ht="22.8" customHeight="1" spans="1:5 16376:16378">
      <c r="A2360" s="78" t="s">
        <v>172</v>
      </c>
      <c r="B2360" s="90" t="s">
        <v>1110</v>
      </c>
      <c r="C2360" s="63" t="s">
        <v>1112</v>
      </c>
      <c r="D2360" s="84">
        <v>2</v>
      </c>
      <c r="E2360" s="76" t="s">
        <v>174</v>
      </c>
      <c r="XEV2360" s="49"/>
      <c r="XEW2360" s="49"/>
      <c r="XEX2360" s="49"/>
    </row>
    <row r="2361" ht="22.8" customHeight="1" spans="1:5 16376:16378">
      <c r="A2361" s="78" t="s">
        <v>172</v>
      </c>
      <c r="B2361" s="90" t="s">
        <v>1100</v>
      </c>
      <c r="C2361" s="63" t="s">
        <v>1112</v>
      </c>
      <c r="D2361" s="84">
        <v>3.5</v>
      </c>
      <c r="E2361" s="76" t="s">
        <v>174</v>
      </c>
      <c r="XEV2361" s="49"/>
      <c r="XEW2361" s="49"/>
      <c r="XEX2361" s="49"/>
    </row>
    <row r="2362" ht="22.8" customHeight="1" spans="1:5 16376:16378">
      <c r="A2362" s="78" t="s">
        <v>172</v>
      </c>
      <c r="B2362" s="90" t="s">
        <v>1093</v>
      </c>
      <c r="C2362" s="63" t="s">
        <v>1112</v>
      </c>
      <c r="D2362" s="84">
        <v>1</v>
      </c>
      <c r="E2362" s="76" t="s">
        <v>174</v>
      </c>
      <c r="XEV2362" s="49"/>
      <c r="XEW2362" s="49"/>
      <c r="XEX2362" s="49"/>
    </row>
    <row r="2363" ht="22.8" customHeight="1" spans="1:5 16376:16378">
      <c r="A2363" s="78" t="s">
        <v>172</v>
      </c>
      <c r="B2363" s="90" t="s">
        <v>1101</v>
      </c>
      <c r="C2363" s="63" t="s">
        <v>1112</v>
      </c>
      <c r="D2363" s="84">
        <v>2</v>
      </c>
      <c r="E2363" s="76" t="s">
        <v>174</v>
      </c>
      <c r="XEV2363" s="49"/>
      <c r="XEW2363" s="49"/>
      <c r="XEX2363" s="49"/>
    </row>
    <row r="2364" ht="22.8" customHeight="1" spans="1:5 16376:16378">
      <c r="A2364" s="78" t="s">
        <v>172</v>
      </c>
      <c r="B2364" s="90" t="s">
        <v>252</v>
      </c>
      <c r="C2364" s="63" t="s">
        <v>1112</v>
      </c>
      <c r="D2364" s="84">
        <v>1</v>
      </c>
      <c r="E2364" s="76" t="s">
        <v>174</v>
      </c>
      <c r="XEV2364" s="49"/>
      <c r="XEW2364" s="49"/>
      <c r="XEX2364" s="49"/>
    </row>
    <row r="2365" ht="22.8" customHeight="1" spans="1:5 16376:16378">
      <c r="A2365" s="61" t="s">
        <v>1114</v>
      </c>
      <c r="B2365" s="61"/>
      <c r="C2365" s="61"/>
      <c r="D2365" s="64">
        <f>D2366+D2373+D2376</f>
        <v>2562.33</v>
      </c>
      <c r="E2365" s="63"/>
      <c r="XEV2365" s="49"/>
      <c r="XEW2365" s="49"/>
      <c r="XEX2365" s="49"/>
    </row>
    <row r="2366" ht="22.8" customHeight="1" spans="1:5 16376:16378">
      <c r="A2366" s="61" t="s">
        <v>158</v>
      </c>
      <c r="B2366" s="61"/>
      <c r="C2366" s="61"/>
      <c r="D2366" s="64">
        <v>2206.77</v>
      </c>
      <c r="E2366" s="63"/>
      <c r="XEV2366" s="49"/>
      <c r="XEW2366" s="49"/>
      <c r="XEX2366" s="49"/>
    </row>
    <row r="2367" ht="22.8" customHeight="1" spans="1:5 16376:16378">
      <c r="A2367" s="63" t="s">
        <v>159</v>
      </c>
      <c r="B2367" s="63" t="s">
        <v>160</v>
      </c>
      <c r="C2367" s="63" t="s">
        <v>1115</v>
      </c>
      <c r="D2367" s="77">
        <v>1524.8</v>
      </c>
      <c r="E2367" s="67" t="s">
        <v>162</v>
      </c>
      <c r="XEV2367" s="49"/>
      <c r="XEW2367" s="49"/>
      <c r="XEX2367" s="49"/>
    </row>
    <row r="2368" ht="22.8" customHeight="1" spans="1:5 16376:16378">
      <c r="A2368" s="63" t="s">
        <v>159</v>
      </c>
      <c r="B2368" s="63" t="s">
        <v>163</v>
      </c>
      <c r="C2368" s="63" t="s">
        <v>1115</v>
      </c>
      <c r="D2368" s="77">
        <v>59.09</v>
      </c>
      <c r="E2368" s="67" t="s">
        <v>162</v>
      </c>
      <c r="XEV2368" s="49"/>
      <c r="XEW2368" s="49"/>
      <c r="XEX2368" s="49"/>
    </row>
    <row r="2369" ht="22.8" customHeight="1" spans="1:5 16376:16378">
      <c r="A2369" s="63" t="s">
        <v>159</v>
      </c>
      <c r="B2369" s="63" t="s">
        <v>165</v>
      </c>
      <c r="C2369" s="63" t="s">
        <v>1115</v>
      </c>
      <c r="D2369" s="77">
        <v>331.3</v>
      </c>
      <c r="E2369" s="67" t="s">
        <v>162</v>
      </c>
      <c r="XEV2369" s="49"/>
      <c r="XEW2369" s="49"/>
      <c r="XEX2369" s="49"/>
    </row>
    <row r="2370" ht="22.8" customHeight="1" spans="1:5 16376:16378">
      <c r="A2370" s="63" t="s">
        <v>159</v>
      </c>
      <c r="B2370" s="63" t="s">
        <v>472</v>
      </c>
      <c r="C2370" s="63" t="s">
        <v>1115</v>
      </c>
      <c r="D2370" s="77">
        <v>32.25</v>
      </c>
      <c r="E2370" s="67" t="s">
        <v>162</v>
      </c>
      <c r="XEV2370" s="49"/>
      <c r="XEW2370" s="49"/>
      <c r="XEX2370" s="49"/>
    </row>
    <row r="2371" ht="22.8" customHeight="1" spans="1:5 16376:16378">
      <c r="A2371" s="63" t="s">
        <v>159</v>
      </c>
      <c r="B2371" s="63" t="s">
        <v>166</v>
      </c>
      <c r="C2371" s="63" t="s">
        <v>1115</v>
      </c>
      <c r="D2371" s="77">
        <v>94.2</v>
      </c>
      <c r="E2371" s="67" t="s">
        <v>162</v>
      </c>
      <c r="XEV2371" s="49"/>
      <c r="XEW2371" s="49"/>
      <c r="XEX2371" s="49"/>
    </row>
    <row r="2372" ht="22.8" customHeight="1" spans="1:5 16376:16378">
      <c r="A2372" s="63" t="s">
        <v>159</v>
      </c>
      <c r="B2372" s="63" t="s">
        <v>164</v>
      </c>
      <c r="C2372" s="63" t="s">
        <v>1115</v>
      </c>
      <c r="D2372" s="77">
        <v>165.12</v>
      </c>
      <c r="E2372" s="67" t="s">
        <v>162</v>
      </c>
      <c r="XEV2372" s="49"/>
      <c r="XEW2372" s="49"/>
      <c r="XEX2372" s="49"/>
    </row>
    <row r="2373" ht="22.8" customHeight="1" spans="1:5 16376:16378">
      <c r="A2373" s="61" t="s">
        <v>167</v>
      </c>
      <c r="B2373" s="61"/>
      <c r="C2373" s="61"/>
      <c r="D2373" s="64">
        <v>272.82</v>
      </c>
      <c r="E2373" s="63"/>
      <c r="XEV2373" s="49"/>
      <c r="XEW2373" s="49"/>
      <c r="XEX2373" s="49"/>
    </row>
    <row r="2374" ht="22.8" customHeight="1" spans="1:5 16376:16378">
      <c r="A2374" s="63" t="s">
        <v>168</v>
      </c>
      <c r="B2374" s="63" t="s">
        <v>169</v>
      </c>
      <c r="C2374" s="63" t="s">
        <v>1115</v>
      </c>
      <c r="D2374" s="77">
        <v>165.44</v>
      </c>
      <c r="E2374" s="67" t="s">
        <v>162</v>
      </c>
      <c r="XEV2374" s="49"/>
      <c r="XEW2374" s="49"/>
      <c r="XEX2374" s="49"/>
    </row>
    <row r="2375" ht="22.8" customHeight="1" spans="1:5 16376:16378">
      <c r="A2375" s="63" t="s">
        <v>168</v>
      </c>
      <c r="B2375" s="63" t="s">
        <v>170</v>
      </c>
      <c r="C2375" s="63" t="s">
        <v>1115</v>
      </c>
      <c r="D2375" s="77">
        <v>107.38</v>
      </c>
      <c r="E2375" s="67" t="s">
        <v>162</v>
      </c>
      <c r="XEV2375" s="49"/>
      <c r="XEW2375" s="49"/>
      <c r="XEX2375" s="49"/>
    </row>
    <row r="2376" ht="22.8" customHeight="1" spans="1:5 16376:16378">
      <c r="A2376" s="78" t="s">
        <v>1090</v>
      </c>
      <c r="B2376" s="78"/>
      <c r="C2376" s="79"/>
      <c r="D2376" s="80">
        <f>SUM(D2377:D2396)</f>
        <v>82.74</v>
      </c>
      <c r="E2376" s="83"/>
      <c r="XEV2376" s="49"/>
      <c r="XEW2376" s="49"/>
      <c r="XEX2376" s="49"/>
    </row>
    <row r="2377" ht="22.8" customHeight="1" spans="1:5 16376:16378">
      <c r="A2377" s="78" t="s">
        <v>172</v>
      </c>
      <c r="B2377" s="90" t="s">
        <v>1091</v>
      </c>
      <c r="C2377" s="63" t="s">
        <v>1115</v>
      </c>
      <c r="D2377" s="84">
        <v>1</v>
      </c>
      <c r="E2377" s="76" t="s">
        <v>174</v>
      </c>
      <c r="XEV2377" s="49"/>
      <c r="XEW2377" s="49"/>
      <c r="XEX2377" s="49"/>
    </row>
    <row r="2378" ht="22.8" customHeight="1" spans="1:5 16376:16378">
      <c r="A2378" s="78" t="s">
        <v>172</v>
      </c>
      <c r="B2378" s="90" t="s">
        <v>1099</v>
      </c>
      <c r="C2378" s="63" t="s">
        <v>1115</v>
      </c>
      <c r="D2378" s="84">
        <v>2</v>
      </c>
      <c r="E2378" s="76" t="s">
        <v>174</v>
      </c>
      <c r="XEV2378" s="49"/>
      <c r="XEW2378" s="49"/>
      <c r="XEX2378" s="49"/>
    </row>
    <row r="2379" ht="22.8" customHeight="1" spans="1:5 16376:16378">
      <c r="A2379" s="78" t="s">
        <v>172</v>
      </c>
      <c r="B2379" s="90" t="s">
        <v>1107</v>
      </c>
      <c r="C2379" s="63" t="s">
        <v>1115</v>
      </c>
      <c r="D2379" s="84">
        <v>2</v>
      </c>
      <c r="E2379" s="76" t="s">
        <v>174</v>
      </c>
      <c r="XEV2379" s="49"/>
      <c r="XEW2379" s="49"/>
      <c r="XEX2379" s="49"/>
    </row>
    <row r="2380" ht="22.8" customHeight="1" spans="1:5 16376:16378">
      <c r="A2380" s="78" t="s">
        <v>172</v>
      </c>
      <c r="B2380" s="90" t="s">
        <v>1104</v>
      </c>
      <c r="C2380" s="63" t="s">
        <v>1115</v>
      </c>
      <c r="D2380" s="84">
        <v>5</v>
      </c>
      <c r="E2380" s="76" t="s">
        <v>174</v>
      </c>
      <c r="XEV2380" s="49"/>
      <c r="XEW2380" s="49"/>
      <c r="XEX2380" s="49"/>
    </row>
    <row r="2381" ht="22.8" customHeight="1" spans="1:5 16376:16378">
      <c r="A2381" s="78" t="s">
        <v>172</v>
      </c>
      <c r="B2381" s="90" t="s">
        <v>1105</v>
      </c>
      <c r="C2381" s="63" t="s">
        <v>1115</v>
      </c>
      <c r="D2381" s="84">
        <v>6.24</v>
      </c>
      <c r="E2381" s="76" t="s">
        <v>174</v>
      </c>
      <c r="XEV2381" s="49"/>
      <c r="XEW2381" s="49"/>
      <c r="XEX2381" s="49"/>
    </row>
    <row r="2382" ht="22.8" customHeight="1" spans="1:5 16376:16378">
      <c r="A2382" s="78" t="s">
        <v>172</v>
      </c>
      <c r="B2382" s="90" t="s">
        <v>1093</v>
      </c>
      <c r="C2382" s="63" t="s">
        <v>1115</v>
      </c>
      <c r="D2382" s="84">
        <v>1.5</v>
      </c>
      <c r="E2382" s="76" t="s">
        <v>174</v>
      </c>
      <c r="XEV2382" s="49"/>
      <c r="XEW2382" s="49"/>
      <c r="XEX2382" s="49"/>
    </row>
    <row r="2383" ht="22.8" customHeight="1" spans="1:5 16376:16378">
      <c r="A2383" s="78" t="s">
        <v>172</v>
      </c>
      <c r="B2383" s="90" t="s">
        <v>1097</v>
      </c>
      <c r="C2383" s="63" t="s">
        <v>1115</v>
      </c>
      <c r="D2383" s="84">
        <v>3</v>
      </c>
      <c r="E2383" s="76" t="s">
        <v>174</v>
      </c>
      <c r="XEV2383" s="49"/>
      <c r="XEW2383" s="49"/>
      <c r="XEX2383" s="49"/>
    </row>
    <row r="2384" ht="22.8" customHeight="1" spans="1:5 16376:16378">
      <c r="A2384" s="78" t="s">
        <v>172</v>
      </c>
      <c r="B2384" s="90" t="s">
        <v>1109</v>
      </c>
      <c r="C2384" s="63" t="s">
        <v>1115</v>
      </c>
      <c r="D2384" s="84">
        <v>3</v>
      </c>
      <c r="E2384" s="76" t="s">
        <v>174</v>
      </c>
      <c r="XEV2384" s="49"/>
      <c r="XEW2384" s="49"/>
      <c r="XEX2384" s="49"/>
    </row>
    <row r="2385" ht="22.8" customHeight="1" spans="1:5 16376:16378">
      <c r="A2385" s="78" t="s">
        <v>172</v>
      </c>
      <c r="B2385" s="90" t="s">
        <v>1094</v>
      </c>
      <c r="C2385" s="63" t="s">
        <v>1115</v>
      </c>
      <c r="D2385" s="84">
        <v>1</v>
      </c>
      <c r="E2385" s="76" t="s">
        <v>174</v>
      </c>
      <c r="XEV2385" s="49"/>
      <c r="XEW2385" s="49"/>
      <c r="XEX2385" s="49"/>
    </row>
    <row r="2386" ht="22.8" customHeight="1" spans="1:5 16376:16378">
      <c r="A2386" s="78" t="s">
        <v>172</v>
      </c>
      <c r="B2386" s="90" t="s">
        <v>1103</v>
      </c>
      <c r="C2386" s="63" t="s">
        <v>1115</v>
      </c>
      <c r="D2386" s="84">
        <v>3.5</v>
      </c>
      <c r="E2386" s="76" t="s">
        <v>174</v>
      </c>
      <c r="XEV2386" s="49"/>
      <c r="XEW2386" s="49"/>
      <c r="XEX2386" s="49"/>
    </row>
    <row r="2387" ht="22.8" customHeight="1" spans="1:5 16376:16378">
      <c r="A2387" s="78" t="s">
        <v>172</v>
      </c>
      <c r="B2387" s="90" t="s">
        <v>1092</v>
      </c>
      <c r="C2387" s="63" t="s">
        <v>1115</v>
      </c>
      <c r="D2387" s="84">
        <v>30</v>
      </c>
      <c r="E2387" s="76" t="s">
        <v>174</v>
      </c>
      <c r="XEV2387" s="49"/>
      <c r="XEW2387" s="49"/>
      <c r="XEX2387" s="49"/>
    </row>
    <row r="2388" ht="22.8" customHeight="1" spans="1:5 16376:16378">
      <c r="A2388" s="78" t="s">
        <v>172</v>
      </c>
      <c r="B2388" s="90" t="s">
        <v>1102</v>
      </c>
      <c r="C2388" s="63" t="s">
        <v>1115</v>
      </c>
      <c r="D2388" s="84">
        <v>5</v>
      </c>
      <c r="E2388" s="76" t="s">
        <v>174</v>
      </c>
      <c r="XEV2388" s="49"/>
      <c r="XEW2388" s="49"/>
      <c r="XEX2388" s="49"/>
    </row>
    <row r="2389" ht="22.8" customHeight="1" spans="1:5 16376:16378">
      <c r="A2389" s="78" t="s">
        <v>172</v>
      </c>
      <c r="B2389" s="90" t="s">
        <v>1101</v>
      </c>
      <c r="C2389" s="63" t="s">
        <v>1115</v>
      </c>
      <c r="D2389" s="84">
        <v>2</v>
      </c>
      <c r="E2389" s="76" t="s">
        <v>174</v>
      </c>
      <c r="XEV2389" s="49"/>
      <c r="XEW2389" s="49"/>
      <c r="XEX2389" s="49"/>
    </row>
    <row r="2390" ht="22.8" customHeight="1" spans="1:5 16376:16378">
      <c r="A2390" s="78" t="s">
        <v>172</v>
      </c>
      <c r="B2390" s="90" t="s">
        <v>1106</v>
      </c>
      <c r="C2390" s="63" t="s">
        <v>1115</v>
      </c>
      <c r="D2390" s="84">
        <v>5</v>
      </c>
      <c r="E2390" s="76" t="s">
        <v>174</v>
      </c>
      <c r="XEV2390" s="49"/>
      <c r="XEW2390" s="49"/>
      <c r="XEX2390" s="49"/>
    </row>
    <row r="2391" ht="22.8" customHeight="1" spans="1:5 16376:16378">
      <c r="A2391" s="78" t="s">
        <v>172</v>
      </c>
      <c r="B2391" s="90" t="s">
        <v>1095</v>
      </c>
      <c r="C2391" s="63" t="s">
        <v>1115</v>
      </c>
      <c r="D2391" s="84">
        <v>3</v>
      </c>
      <c r="E2391" s="76" t="s">
        <v>174</v>
      </c>
      <c r="XEV2391" s="49"/>
      <c r="XEW2391" s="49"/>
      <c r="XEX2391" s="49"/>
    </row>
    <row r="2392" ht="22.8" customHeight="1" spans="1:5 16376:16378">
      <c r="A2392" s="78" t="s">
        <v>172</v>
      </c>
      <c r="B2392" s="90" t="s">
        <v>1100</v>
      </c>
      <c r="C2392" s="63" t="s">
        <v>1115</v>
      </c>
      <c r="D2392" s="84">
        <v>3.5</v>
      </c>
      <c r="E2392" s="76" t="s">
        <v>174</v>
      </c>
      <c r="XEV2392" s="49"/>
      <c r="XEW2392" s="49"/>
      <c r="XEX2392" s="49"/>
    </row>
    <row r="2393" ht="22.8" customHeight="1" spans="1:5 16376:16378">
      <c r="A2393" s="78" t="s">
        <v>172</v>
      </c>
      <c r="B2393" s="90" t="s">
        <v>1108</v>
      </c>
      <c r="C2393" s="63" t="s">
        <v>1115</v>
      </c>
      <c r="D2393" s="84">
        <v>1</v>
      </c>
      <c r="E2393" s="76" t="s">
        <v>174</v>
      </c>
      <c r="XEV2393" s="49"/>
      <c r="XEW2393" s="49"/>
      <c r="XEX2393" s="49"/>
    </row>
    <row r="2394" ht="22.8" customHeight="1" spans="1:5 16376:16378">
      <c r="A2394" s="78" t="s">
        <v>172</v>
      </c>
      <c r="B2394" s="90" t="s">
        <v>1096</v>
      </c>
      <c r="C2394" s="63" t="s">
        <v>1115</v>
      </c>
      <c r="D2394" s="84">
        <v>2</v>
      </c>
      <c r="E2394" s="76" t="s">
        <v>174</v>
      </c>
      <c r="XEV2394" s="49"/>
      <c r="XEW2394" s="49"/>
      <c r="XEX2394" s="49"/>
    </row>
    <row r="2395" ht="22.8" customHeight="1" spans="1:5 16376:16378">
      <c r="A2395" s="78" t="s">
        <v>172</v>
      </c>
      <c r="B2395" s="90" t="s">
        <v>1110</v>
      </c>
      <c r="C2395" s="63" t="s">
        <v>1115</v>
      </c>
      <c r="D2395" s="84">
        <v>2</v>
      </c>
      <c r="E2395" s="76" t="s">
        <v>174</v>
      </c>
      <c r="XEV2395" s="49"/>
      <c r="XEW2395" s="49"/>
      <c r="XEX2395" s="49"/>
    </row>
    <row r="2396" ht="22.8" customHeight="1" spans="1:5 16376:16378">
      <c r="A2396" s="78" t="s">
        <v>172</v>
      </c>
      <c r="B2396" s="90" t="s">
        <v>252</v>
      </c>
      <c r="C2396" s="63" t="s">
        <v>1115</v>
      </c>
      <c r="D2396" s="84">
        <v>1</v>
      </c>
      <c r="E2396" s="76" t="s">
        <v>174</v>
      </c>
      <c r="XEV2396" s="49"/>
      <c r="XEW2396" s="49"/>
      <c r="XEX2396" s="49"/>
    </row>
    <row r="2397" ht="22.8" customHeight="1" spans="1:5 16376:16378">
      <c r="A2397" s="61" t="s">
        <v>1116</v>
      </c>
      <c r="B2397" s="61"/>
      <c r="C2397" s="61"/>
      <c r="D2397" s="64">
        <f>D2398+D2405+D2408</f>
        <v>2308.033642</v>
      </c>
      <c r="E2397" s="63"/>
      <c r="XEV2397" s="49"/>
      <c r="XEW2397" s="49"/>
      <c r="XEX2397" s="49"/>
    </row>
    <row r="2398" ht="22.8" customHeight="1" spans="1:5 16376:16378">
      <c r="A2398" s="61" t="s">
        <v>158</v>
      </c>
      <c r="B2398" s="61"/>
      <c r="C2398" s="61"/>
      <c r="D2398" s="64">
        <f>SUM(D2399:D2404)</f>
        <v>1973.873642</v>
      </c>
      <c r="E2398" s="63"/>
      <c r="XEV2398" s="49"/>
      <c r="XEW2398" s="49"/>
      <c r="XEX2398" s="49"/>
    </row>
    <row r="2399" ht="22.8" customHeight="1" spans="1:5 16376:16378">
      <c r="A2399" s="63" t="s">
        <v>159</v>
      </c>
      <c r="B2399" s="63" t="s">
        <v>165</v>
      </c>
      <c r="C2399" s="63" t="s">
        <v>1117</v>
      </c>
      <c r="D2399" s="77">
        <v>299.763642</v>
      </c>
      <c r="E2399" s="67" t="s">
        <v>162</v>
      </c>
      <c r="XEV2399" s="49"/>
      <c r="XEW2399" s="49"/>
      <c r="XEX2399" s="49"/>
    </row>
    <row r="2400" ht="22.8" customHeight="1" spans="1:5 16376:16378">
      <c r="A2400" s="63" t="s">
        <v>159</v>
      </c>
      <c r="B2400" s="63" t="s">
        <v>472</v>
      </c>
      <c r="C2400" s="63" t="s">
        <v>1117</v>
      </c>
      <c r="D2400" s="77">
        <v>6.45</v>
      </c>
      <c r="E2400" s="67" t="s">
        <v>162</v>
      </c>
      <c r="XEV2400" s="49"/>
      <c r="XEW2400" s="49"/>
      <c r="XEX2400" s="49"/>
    </row>
    <row r="2401" ht="22.8" customHeight="1" spans="1:5 16376:16378">
      <c r="A2401" s="63" t="s">
        <v>159</v>
      </c>
      <c r="B2401" s="63" t="s">
        <v>164</v>
      </c>
      <c r="C2401" s="63" t="s">
        <v>1117</v>
      </c>
      <c r="D2401" s="77">
        <v>149.48</v>
      </c>
      <c r="E2401" s="67" t="s">
        <v>162</v>
      </c>
      <c r="XEV2401" s="49"/>
      <c r="XEW2401" s="49"/>
      <c r="XEX2401" s="49"/>
    </row>
    <row r="2402" ht="22.8" customHeight="1" spans="1:5 16376:16378">
      <c r="A2402" s="63" t="s">
        <v>159</v>
      </c>
      <c r="B2402" s="63" t="s">
        <v>163</v>
      </c>
      <c r="C2402" s="63" t="s">
        <v>1117</v>
      </c>
      <c r="D2402" s="77">
        <v>50.13</v>
      </c>
      <c r="E2402" s="67" t="s">
        <v>162</v>
      </c>
      <c r="XEV2402" s="49"/>
      <c r="XEW2402" s="49"/>
      <c r="XEX2402" s="49"/>
    </row>
    <row r="2403" ht="22.8" customHeight="1" spans="1:5 16376:16378">
      <c r="A2403" s="63" t="s">
        <v>159</v>
      </c>
      <c r="B2403" s="63" t="s">
        <v>160</v>
      </c>
      <c r="C2403" s="63" t="s">
        <v>1117</v>
      </c>
      <c r="D2403" s="77">
        <v>1381.65</v>
      </c>
      <c r="E2403" s="67" t="s">
        <v>162</v>
      </c>
      <c r="XEV2403" s="49"/>
      <c r="XEW2403" s="49"/>
      <c r="XEX2403" s="49"/>
    </row>
    <row r="2404" ht="22.8" customHeight="1" spans="1:5 16376:16378">
      <c r="A2404" s="63" t="s">
        <v>159</v>
      </c>
      <c r="B2404" s="63" t="s">
        <v>166</v>
      </c>
      <c r="C2404" s="63" t="s">
        <v>1117</v>
      </c>
      <c r="D2404" s="77">
        <v>86.4</v>
      </c>
      <c r="E2404" s="67" t="s">
        <v>162</v>
      </c>
      <c r="XEV2404" s="49"/>
      <c r="XEW2404" s="49"/>
      <c r="XEX2404" s="49"/>
    </row>
    <row r="2405" ht="22.8" customHeight="1" spans="1:5 16376:16378">
      <c r="A2405" s="61" t="s">
        <v>167</v>
      </c>
      <c r="B2405" s="61"/>
      <c r="C2405" s="61"/>
      <c r="D2405" s="64">
        <v>251.18</v>
      </c>
      <c r="E2405" s="63"/>
      <c r="XEV2405" s="49"/>
      <c r="XEW2405" s="49"/>
      <c r="XEX2405" s="49"/>
    </row>
    <row r="2406" ht="22.8" customHeight="1" spans="1:5 16376:16378">
      <c r="A2406" s="63" t="s">
        <v>168</v>
      </c>
      <c r="B2406" s="63" t="s">
        <v>169</v>
      </c>
      <c r="C2406" s="63" t="s">
        <v>1117</v>
      </c>
      <c r="D2406" s="77">
        <v>151.52</v>
      </c>
      <c r="E2406" s="67" t="s">
        <v>162</v>
      </c>
      <c r="XEV2406" s="49"/>
      <c r="XEW2406" s="49"/>
      <c r="XEX2406" s="49"/>
    </row>
    <row r="2407" ht="22.8" customHeight="1" spans="1:5 16376:16378">
      <c r="A2407" s="63" t="s">
        <v>168</v>
      </c>
      <c r="B2407" s="63" t="s">
        <v>170</v>
      </c>
      <c r="C2407" s="63" t="s">
        <v>1117</v>
      </c>
      <c r="D2407" s="77">
        <v>99.66</v>
      </c>
      <c r="E2407" s="67" t="s">
        <v>162</v>
      </c>
      <c r="XEV2407" s="49"/>
      <c r="XEW2407" s="49"/>
      <c r="XEX2407" s="49"/>
    </row>
    <row r="2408" ht="22.8" customHeight="1" spans="1:5 16376:16378">
      <c r="A2408" s="78" t="s">
        <v>171</v>
      </c>
      <c r="B2408" s="78"/>
      <c r="C2408" s="79"/>
      <c r="D2408" s="80">
        <f>SUM(D2409:D2428)</f>
        <v>82.98</v>
      </c>
      <c r="E2408" s="83"/>
      <c r="XEV2408" s="49"/>
      <c r="XEW2408" s="49"/>
      <c r="XEX2408" s="49"/>
    </row>
    <row r="2409" ht="22.8" customHeight="1" spans="1:5 16376:16378">
      <c r="A2409" s="78" t="s">
        <v>172</v>
      </c>
      <c r="B2409" s="90" t="s">
        <v>1097</v>
      </c>
      <c r="C2409" s="63" t="s">
        <v>1117</v>
      </c>
      <c r="D2409" s="84">
        <v>3</v>
      </c>
      <c r="E2409" s="76" t="s">
        <v>174</v>
      </c>
      <c r="XEV2409" s="49"/>
      <c r="XEW2409" s="49"/>
      <c r="XEX2409" s="49"/>
    </row>
    <row r="2410" ht="22.8" customHeight="1" spans="1:5 16376:16378">
      <c r="A2410" s="78" t="s">
        <v>172</v>
      </c>
      <c r="B2410" s="90" t="s">
        <v>1103</v>
      </c>
      <c r="C2410" s="63" t="s">
        <v>1117</v>
      </c>
      <c r="D2410" s="84">
        <v>3.5</v>
      </c>
      <c r="E2410" s="76" t="s">
        <v>174</v>
      </c>
      <c r="XEV2410" s="49"/>
      <c r="XEW2410" s="49"/>
      <c r="XEX2410" s="49"/>
    </row>
    <row r="2411" ht="22.8" customHeight="1" spans="1:5 16376:16378">
      <c r="A2411" s="78" t="s">
        <v>172</v>
      </c>
      <c r="B2411" s="90" t="s">
        <v>1110</v>
      </c>
      <c r="C2411" s="63" t="s">
        <v>1117</v>
      </c>
      <c r="D2411" s="84">
        <v>2</v>
      </c>
      <c r="E2411" s="76" t="s">
        <v>174</v>
      </c>
      <c r="XEV2411" s="49"/>
      <c r="XEW2411" s="49"/>
      <c r="XEX2411" s="49"/>
    </row>
    <row r="2412" ht="22.8" customHeight="1" spans="1:5 16376:16378">
      <c r="A2412" s="78" t="s">
        <v>172</v>
      </c>
      <c r="B2412" s="90" t="s">
        <v>1109</v>
      </c>
      <c r="C2412" s="63" t="s">
        <v>1117</v>
      </c>
      <c r="D2412" s="84">
        <v>3</v>
      </c>
      <c r="E2412" s="76" t="s">
        <v>174</v>
      </c>
      <c r="XEV2412" s="49"/>
      <c r="XEW2412" s="49"/>
      <c r="XEX2412" s="49"/>
    </row>
    <row r="2413" ht="22.8" customHeight="1" spans="1:5 16376:16378">
      <c r="A2413" s="78" t="s">
        <v>172</v>
      </c>
      <c r="B2413" s="90" t="s">
        <v>1093</v>
      </c>
      <c r="C2413" s="63" t="s">
        <v>1117</v>
      </c>
      <c r="D2413" s="84">
        <v>1.5</v>
      </c>
      <c r="E2413" s="76" t="s">
        <v>174</v>
      </c>
      <c r="XEV2413" s="49"/>
      <c r="XEW2413" s="49"/>
      <c r="XEX2413" s="49"/>
    </row>
    <row r="2414" ht="22.8" customHeight="1" spans="1:5 16376:16378">
      <c r="A2414" s="78" t="s">
        <v>172</v>
      </c>
      <c r="B2414" s="90" t="s">
        <v>1095</v>
      </c>
      <c r="C2414" s="63" t="s">
        <v>1117</v>
      </c>
      <c r="D2414" s="84">
        <v>3</v>
      </c>
      <c r="E2414" s="76" t="s">
        <v>174</v>
      </c>
      <c r="XEV2414" s="49"/>
      <c r="XEW2414" s="49"/>
      <c r="XEX2414" s="49"/>
    </row>
    <row r="2415" ht="22.8" customHeight="1" spans="1:5 16376:16378">
      <c r="A2415" s="78" t="s">
        <v>172</v>
      </c>
      <c r="B2415" s="90" t="s">
        <v>1107</v>
      </c>
      <c r="C2415" s="63" t="s">
        <v>1117</v>
      </c>
      <c r="D2415" s="84">
        <v>2</v>
      </c>
      <c r="E2415" s="76" t="s">
        <v>174</v>
      </c>
      <c r="XEV2415" s="49"/>
      <c r="XEW2415" s="49"/>
      <c r="XEX2415" s="49"/>
    </row>
    <row r="2416" ht="22.8" customHeight="1" spans="1:5 16376:16378">
      <c r="A2416" s="78" t="s">
        <v>172</v>
      </c>
      <c r="B2416" s="90" t="s">
        <v>1100</v>
      </c>
      <c r="C2416" s="63" t="s">
        <v>1117</v>
      </c>
      <c r="D2416" s="84">
        <v>3.5</v>
      </c>
      <c r="E2416" s="76" t="s">
        <v>174</v>
      </c>
      <c r="XEV2416" s="49"/>
      <c r="XEW2416" s="49"/>
      <c r="XEX2416" s="49"/>
    </row>
    <row r="2417" ht="22.8" customHeight="1" spans="1:5 16376:16378">
      <c r="A2417" s="78" t="s">
        <v>172</v>
      </c>
      <c r="B2417" s="90" t="s">
        <v>1118</v>
      </c>
      <c r="C2417" s="63" t="s">
        <v>1117</v>
      </c>
      <c r="D2417" s="84">
        <v>2</v>
      </c>
      <c r="E2417" s="76" t="s">
        <v>174</v>
      </c>
      <c r="XEV2417" s="49"/>
      <c r="XEW2417" s="49"/>
      <c r="XEX2417" s="49"/>
    </row>
    <row r="2418" ht="22.8" customHeight="1" spans="1:5 16376:16378">
      <c r="A2418" s="78" t="s">
        <v>172</v>
      </c>
      <c r="B2418" s="90" t="s">
        <v>1105</v>
      </c>
      <c r="C2418" s="63" t="s">
        <v>1117</v>
      </c>
      <c r="D2418" s="84">
        <v>6.48</v>
      </c>
      <c r="E2418" s="76" t="s">
        <v>174</v>
      </c>
      <c r="XEV2418" s="49"/>
      <c r="XEW2418" s="49"/>
      <c r="XEX2418" s="49"/>
    </row>
    <row r="2419" ht="22.8" customHeight="1" spans="1:5 16376:16378">
      <c r="A2419" s="78" t="s">
        <v>172</v>
      </c>
      <c r="B2419" s="90" t="s">
        <v>1102</v>
      </c>
      <c r="C2419" s="63" t="s">
        <v>1117</v>
      </c>
      <c r="D2419" s="84">
        <v>5</v>
      </c>
      <c r="E2419" s="76" t="s">
        <v>174</v>
      </c>
      <c r="XEV2419" s="49"/>
      <c r="XEW2419" s="49"/>
      <c r="XEX2419" s="49"/>
    </row>
    <row r="2420" ht="22.8" customHeight="1" spans="1:5 16376:16378">
      <c r="A2420" s="78" t="s">
        <v>172</v>
      </c>
      <c r="B2420" s="90" t="s">
        <v>1094</v>
      </c>
      <c r="C2420" s="63" t="s">
        <v>1117</v>
      </c>
      <c r="D2420" s="84">
        <v>1</v>
      </c>
      <c r="E2420" s="76" t="s">
        <v>174</v>
      </c>
      <c r="XEV2420" s="49"/>
      <c r="XEW2420" s="49"/>
      <c r="XEX2420" s="49"/>
    </row>
    <row r="2421" ht="22.8" customHeight="1" spans="1:5 16376:16378">
      <c r="A2421" s="78" t="s">
        <v>172</v>
      </c>
      <c r="B2421" s="90" t="s">
        <v>1108</v>
      </c>
      <c r="C2421" s="63" t="s">
        <v>1117</v>
      </c>
      <c r="D2421" s="84">
        <v>1</v>
      </c>
      <c r="E2421" s="76" t="s">
        <v>174</v>
      </c>
      <c r="XEV2421" s="49"/>
      <c r="XEW2421" s="49"/>
      <c r="XEX2421" s="49"/>
    </row>
    <row r="2422" ht="22.8" customHeight="1" spans="1:5 16376:16378">
      <c r="A2422" s="78" t="s">
        <v>172</v>
      </c>
      <c r="B2422" s="90" t="s">
        <v>1092</v>
      </c>
      <c r="C2422" s="63" t="s">
        <v>1117</v>
      </c>
      <c r="D2422" s="84">
        <v>30</v>
      </c>
      <c r="E2422" s="76" t="s">
        <v>174</v>
      </c>
      <c r="XEV2422" s="49"/>
      <c r="XEW2422" s="49"/>
      <c r="XEX2422" s="49"/>
    </row>
    <row r="2423" ht="22.8" customHeight="1" spans="1:5 16376:16378">
      <c r="A2423" s="78" t="s">
        <v>172</v>
      </c>
      <c r="B2423" s="90" t="s">
        <v>1091</v>
      </c>
      <c r="C2423" s="63" t="s">
        <v>1117</v>
      </c>
      <c r="D2423" s="84">
        <v>1</v>
      </c>
      <c r="E2423" s="76" t="s">
        <v>174</v>
      </c>
      <c r="XEV2423" s="49"/>
      <c r="XEW2423" s="49"/>
      <c r="XEX2423" s="49"/>
    </row>
    <row r="2424" ht="22.8" customHeight="1" spans="1:5 16376:16378">
      <c r="A2424" s="78" t="s">
        <v>172</v>
      </c>
      <c r="B2424" s="90" t="s">
        <v>1096</v>
      </c>
      <c r="C2424" s="63" t="s">
        <v>1117</v>
      </c>
      <c r="D2424" s="84">
        <v>2</v>
      </c>
      <c r="E2424" s="76" t="s">
        <v>174</v>
      </c>
      <c r="XEV2424" s="49"/>
      <c r="XEW2424" s="49"/>
      <c r="XEX2424" s="49"/>
    </row>
    <row r="2425" ht="22.8" customHeight="1" spans="1:5 16376:16378">
      <c r="A2425" s="78" t="s">
        <v>172</v>
      </c>
      <c r="B2425" s="90" t="s">
        <v>1101</v>
      </c>
      <c r="C2425" s="63" t="s">
        <v>1117</v>
      </c>
      <c r="D2425" s="84">
        <v>2</v>
      </c>
      <c r="E2425" s="76" t="s">
        <v>174</v>
      </c>
      <c r="XEV2425" s="49"/>
      <c r="XEW2425" s="49"/>
      <c r="XEX2425" s="49"/>
    </row>
    <row r="2426" ht="22.8" customHeight="1" spans="1:5 16376:16378">
      <c r="A2426" s="78" t="s">
        <v>172</v>
      </c>
      <c r="B2426" s="90" t="s">
        <v>1106</v>
      </c>
      <c r="C2426" s="63" t="s">
        <v>1117</v>
      </c>
      <c r="D2426" s="84">
        <v>5</v>
      </c>
      <c r="E2426" s="76" t="s">
        <v>174</v>
      </c>
      <c r="XEV2426" s="49"/>
      <c r="XEW2426" s="49"/>
      <c r="XEX2426" s="49"/>
    </row>
    <row r="2427" ht="22.8" customHeight="1" spans="1:5 16376:16378">
      <c r="A2427" s="78" t="s">
        <v>172</v>
      </c>
      <c r="B2427" s="90" t="s">
        <v>1104</v>
      </c>
      <c r="C2427" s="63" t="s">
        <v>1117</v>
      </c>
      <c r="D2427" s="84">
        <v>5</v>
      </c>
      <c r="E2427" s="76" t="s">
        <v>174</v>
      </c>
      <c r="XEV2427" s="49"/>
      <c r="XEW2427" s="49"/>
      <c r="XEX2427" s="49"/>
    </row>
    <row r="2428" ht="22.8" customHeight="1" spans="1:5 16376:16378">
      <c r="A2428" s="78" t="s">
        <v>172</v>
      </c>
      <c r="B2428" s="90" t="s">
        <v>252</v>
      </c>
      <c r="C2428" s="63" t="s">
        <v>1117</v>
      </c>
      <c r="D2428" s="73">
        <v>1</v>
      </c>
      <c r="E2428" s="76" t="s">
        <v>174</v>
      </c>
      <c r="XEV2428" s="49"/>
      <c r="XEW2428" s="49"/>
      <c r="XEX2428" s="49"/>
    </row>
    <row r="2429" ht="22.8" customHeight="1" spans="1:5 16376:16378">
      <c r="A2429" s="61" t="s">
        <v>1119</v>
      </c>
      <c r="B2429" s="61"/>
      <c r="C2429" s="61"/>
      <c r="D2429" s="64">
        <f>D2430+D2437+D2440</f>
        <v>1800.78</v>
      </c>
      <c r="E2429" s="63"/>
      <c r="XEV2429" s="49"/>
      <c r="XEW2429" s="49"/>
      <c r="XEX2429" s="49"/>
    </row>
    <row r="2430" ht="22.8" customHeight="1" spans="1:5 16376:16378">
      <c r="A2430" s="61" t="s">
        <v>158</v>
      </c>
      <c r="B2430" s="61"/>
      <c r="C2430" s="61"/>
      <c r="D2430" s="64">
        <v>1540.46</v>
      </c>
      <c r="E2430" s="63"/>
      <c r="XEV2430" s="49"/>
      <c r="XEW2430" s="49"/>
      <c r="XEX2430" s="49"/>
    </row>
    <row r="2431" ht="22.8" customHeight="1" spans="1:5 16376:16378">
      <c r="A2431" s="63" t="s">
        <v>159</v>
      </c>
      <c r="B2431" s="63" t="s">
        <v>472</v>
      </c>
      <c r="C2431" s="63" t="s">
        <v>1120</v>
      </c>
      <c r="D2431" s="77">
        <v>10.32</v>
      </c>
      <c r="E2431" s="67" t="s">
        <v>162</v>
      </c>
      <c r="XEV2431" s="49"/>
      <c r="XEW2431" s="49"/>
      <c r="XEX2431" s="49"/>
    </row>
    <row r="2432" ht="22.8" customHeight="1" spans="1:5 16376:16378">
      <c r="A2432" s="63" t="s">
        <v>159</v>
      </c>
      <c r="B2432" s="63" t="s">
        <v>164</v>
      </c>
      <c r="C2432" s="63" t="s">
        <v>1120</v>
      </c>
      <c r="D2432" s="77">
        <v>116.78</v>
      </c>
      <c r="E2432" s="67" t="s">
        <v>162</v>
      </c>
      <c r="XEV2432" s="49"/>
      <c r="XEW2432" s="49"/>
      <c r="XEX2432" s="49"/>
    </row>
    <row r="2433" ht="22.8" customHeight="1" spans="1:5 16376:16378">
      <c r="A2433" s="63" t="s">
        <v>159</v>
      </c>
      <c r="B2433" s="63" t="s">
        <v>160</v>
      </c>
      <c r="C2433" s="63" t="s">
        <v>1120</v>
      </c>
      <c r="D2433" s="77">
        <v>1075.36</v>
      </c>
      <c r="E2433" s="67" t="s">
        <v>162</v>
      </c>
      <c r="XEV2433" s="49"/>
      <c r="XEW2433" s="49"/>
      <c r="XEX2433" s="49"/>
    </row>
    <row r="2434" ht="22.8" customHeight="1" spans="1:5 16376:16378">
      <c r="A2434" s="63" t="s">
        <v>159</v>
      </c>
      <c r="B2434" s="63" t="s">
        <v>165</v>
      </c>
      <c r="C2434" s="63" t="s">
        <v>1120</v>
      </c>
      <c r="D2434" s="77">
        <v>234.38</v>
      </c>
      <c r="E2434" s="67" t="s">
        <v>162</v>
      </c>
      <c r="XEV2434" s="49"/>
      <c r="XEW2434" s="49"/>
      <c r="XEX2434" s="49"/>
    </row>
    <row r="2435" ht="22.8" customHeight="1" spans="1:5 16376:16378">
      <c r="A2435" s="63" t="s">
        <v>159</v>
      </c>
      <c r="B2435" s="63" t="s">
        <v>163</v>
      </c>
      <c r="C2435" s="63" t="s">
        <v>1120</v>
      </c>
      <c r="D2435" s="77">
        <v>37.01</v>
      </c>
      <c r="E2435" s="67" t="s">
        <v>162</v>
      </c>
      <c r="XEV2435" s="49"/>
      <c r="XEW2435" s="49"/>
      <c r="XEX2435" s="49"/>
    </row>
    <row r="2436" ht="22.8" customHeight="1" spans="1:5 16376:16378">
      <c r="A2436" s="63" t="s">
        <v>159</v>
      </c>
      <c r="B2436" s="63" t="s">
        <v>166</v>
      </c>
      <c r="C2436" s="63" t="s">
        <v>1120</v>
      </c>
      <c r="D2436" s="77">
        <v>66.6</v>
      </c>
      <c r="E2436" s="67" t="s">
        <v>162</v>
      </c>
      <c r="XEV2436" s="49"/>
      <c r="XEW2436" s="49"/>
      <c r="XEX2436" s="49"/>
    </row>
    <row r="2437" ht="22.8" customHeight="1" spans="1:5 16376:16378">
      <c r="A2437" s="61" t="s">
        <v>167</v>
      </c>
      <c r="B2437" s="61"/>
      <c r="C2437" s="61"/>
      <c r="D2437" s="64">
        <v>190.72</v>
      </c>
      <c r="E2437" s="63"/>
      <c r="XEV2437" s="49"/>
      <c r="XEW2437" s="49"/>
      <c r="XEX2437" s="49"/>
    </row>
    <row r="2438" ht="22.8" customHeight="1" spans="1:5 16376:16378">
      <c r="A2438" s="63" t="s">
        <v>168</v>
      </c>
      <c r="B2438" s="63" t="s">
        <v>169</v>
      </c>
      <c r="C2438" s="63" t="s">
        <v>1120</v>
      </c>
      <c r="D2438" s="77">
        <v>117.44</v>
      </c>
      <c r="E2438" s="67" t="s">
        <v>162</v>
      </c>
      <c r="XEV2438" s="49"/>
      <c r="XEW2438" s="49"/>
      <c r="XEX2438" s="49"/>
    </row>
    <row r="2439" ht="22.8" customHeight="1" spans="1:5 16376:16378">
      <c r="A2439" s="63" t="s">
        <v>168</v>
      </c>
      <c r="B2439" s="63" t="s">
        <v>170</v>
      </c>
      <c r="C2439" s="63" t="s">
        <v>1120</v>
      </c>
      <c r="D2439" s="77">
        <v>73.28</v>
      </c>
      <c r="E2439" s="67" t="s">
        <v>162</v>
      </c>
      <c r="XEV2439" s="49"/>
      <c r="XEW2439" s="49"/>
      <c r="XEX2439" s="49"/>
    </row>
    <row r="2440" ht="22.8" customHeight="1" spans="1:5 16376:16378">
      <c r="A2440" s="78" t="s">
        <v>1090</v>
      </c>
      <c r="B2440" s="78"/>
      <c r="C2440" s="79"/>
      <c r="D2440" s="80">
        <f>SUM(D2441:D2460)</f>
        <v>69.6</v>
      </c>
      <c r="E2440" s="83"/>
      <c r="XEV2440" s="49"/>
      <c r="XEW2440" s="49"/>
      <c r="XEX2440" s="49"/>
    </row>
    <row r="2441" ht="22.8" customHeight="1" spans="1:5 16376:16378">
      <c r="A2441" s="78" t="s">
        <v>172</v>
      </c>
      <c r="B2441" s="90" t="s">
        <v>1092</v>
      </c>
      <c r="C2441" s="63" t="s">
        <v>1120</v>
      </c>
      <c r="D2441" s="84">
        <v>25</v>
      </c>
      <c r="E2441" s="76" t="s">
        <v>174</v>
      </c>
      <c r="XEV2441" s="49"/>
      <c r="XEW2441" s="49"/>
      <c r="XEX2441" s="49"/>
    </row>
    <row r="2442" ht="22.8" customHeight="1" spans="1:5 16376:16378">
      <c r="A2442" s="78" t="s">
        <v>172</v>
      </c>
      <c r="B2442" s="90" t="s">
        <v>1097</v>
      </c>
      <c r="C2442" s="63" t="s">
        <v>1120</v>
      </c>
      <c r="D2442" s="84">
        <v>2.5</v>
      </c>
      <c r="E2442" s="76" t="s">
        <v>174</v>
      </c>
      <c r="XEV2442" s="49"/>
      <c r="XEW2442" s="49"/>
      <c r="XEX2442" s="49"/>
    </row>
    <row r="2443" ht="22.8" customHeight="1" spans="1:5 16376:16378">
      <c r="A2443" s="78" t="s">
        <v>172</v>
      </c>
      <c r="B2443" s="90" t="s">
        <v>1109</v>
      </c>
      <c r="C2443" s="63" t="s">
        <v>1120</v>
      </c>
      <c r="D2443" s="84">
        <v>2</v>
      </c>
      <c r="E2443" s="76" t="s">
        <v>174</v>
      </c>
      <c r="XEV2443" s="49"/>
      <c r="XEW2443" s="49"/>
      <c r="XEX2443" s="49"/>
    </row>
    <row r="2444" ht="22.8" customHeight="1" spans="1:5 16376:16378">
      <c r="A2444" s="78" t="s">
        <v>172</v>
      </c>
      <c r="B2444" s="90" t="s">
        <v>1102</v>
      </c>
      <c r="C2444" s="63" t="s">
        <v>1120</v>
      </c>
      <c r="D2444" s="84">
        <v>5</v>
      </c>
      <c r="E2444" s="76" t="s">
        <v>174</v>
      </c>
      <c r="XEV2444" s="49"/>
      <c r="XEW2444" s="49"/>
      <c r="XEX2444" s="49"/>
    </row>
    <row r="2445" ht="22.8" customHeight="1" spans="1:5 16376:16378">
      <c r="A2445" s="78" t="s">
        <v>172</v>
      </c>
      <c r="B2445" s="90" t="s">
        <v>1101</v>
      </c>
      <c r="C2445" s="63" t="s">
        <v>1120</v>
      </c>
      <c r="D2445" s="84">
        <v>2</v>
      </c>
      <c r="E2445" s="76" t="s">
        <v>174</v>
      </c>
      <c r="XEV2445" s="49"/>
      <c r="XEW2445" s="49"/>
      <c r="XEX2445" s="49"/>
    </row>
    <row r="2446" ht="22.8" customHeight="1" spans="1:5 16376:16378">
      <c r="A2446" s="78" t="s">
        <v>172</v>
      </c>
      <c r="B2446" s="90" t="s">
        <v>1095</v>
      </c>
      <c r="C2446" s="63" t="s">
        <v>1120</v>
      </c>
      <c r="D2446" s="84">
        <v>2</v>
      </c>
      <c r="E2446" s="76" t="s">
        <v>174</v>
      </c>
      <c r="XEV2446" s="49"/>
      <c r="XEW2446" s="49"/>
      <c r="XEX2446" s="49"/>
    </row>
    <row r="2447" ht="22.8" customHeight="1" spans="1:5 16376:16378">
      <c r="A2447" s="78" t="s">
        <v>172</v>
      </c>
      <c r="B2447" s="90" t="s">
        <v>1108</v>
      </c>
      <c r="C2447" s="63" t="s">
        <v>1120</v>
      </c>
      <c r="D2447" s="84">
        <v>1</v>
      </c>
      <c r="E2447" s="76" t="s">
        <v>174</v>
      </c>
      <c r="XEV2447" s="49"/>
      <c r="XEW2447" s="49"/>
      <c r="XEX2447" s="49"/>
    </row>
    <row r="2448" ht="22.8" customHeight="1" spans="1:5 16376:16378">
      <c r="A2448" s="78" t="s">
        <v>172</v>
      </c>
      <c r="B2448" s="90" t="s">
        <v>1105</v>
      </c>
      <c r="C2448" s="63" t="s">
        <v>1120</v>
      </c>
      <c r="D2448" s="84">
        <v>3.6</v>
      </c>
      <c r="E2448" s="76" t="s">
        <v>174</v>
      </c>
      <c r="XEV2448" s="49"/>
      <c r="XEW2448" s="49"/>
      <c r="XEX2448" s="49"/>
    </row>
    <row r="2449" ht="22.8" customHeight="1" spans="1:5 16376:16378">
      <c r="A2449" s="78" t="s">
        <v>172</v>
      </c>
      <c r="B2449" s="90" t="s">
        <v>1121</v>
      </c>
      <c r="C2449" s="63" t="s">
        <v>1120</v>
      </c>
      <c r="D2449" s="84">
        <v>1</v>
      </c>
      <c r="E2449" s="76" t="s">
        <v>174</v>
      </c>
      <c r="XEV2449" s="49"/>
      <c r="XEW2449" s="49"/>
      <c r="XEX2449" s="49"/>
    </row>
    <row r="2450" ht="22.8" customHeight="1" spans="1:5 16376:16378">
      <c r="A2450" s="78" t="s">
        <v>172</v>
      </c>
      <c r="B2450" s="90" t="s">
        <v>1103</v>
      </c>
      <c r="C2450" s="63" t="s">
        <v>1120</v>
      </c>
      <c r="D2450" s="84">
        <v>3</v>
      </c>
      <c r="E2450" s="76" t="s">
        <v>174</v>
      </c>
      <c r="XEV2450" s="49"/>
      <c r="XEW2450" s="49"/>
      <c r="XEX2450" s="49"/>
    </row>
    <row r="2451" ht="22.8" customHeight="1" spans="1:5 16376:16378">
      <c r="A2451" s="78" t="s">
        <v>172</v>
      </c>
      <c r="B2451" s="90" t="s">
        <v>1099</v>
      </c>
      <c r="C2451" s="63" t="s">
        <v>1120</v>
      </c>
      <c r="D2451" s="84">
        <v>2</v>
      </c>
      <c r="E2451" s="76" t="s">
        <v>174</v>
      </c>
      <c r="XEV2451" s="49"/>
      <c r="XEW2451" s="49"/>
      <c r="XEX2451" s="49"/>
    </row>
    <row r="2452" ht="22.8" customHeight="1" spans="1:5 16376:16378">
      <c r="A2452" s="78" t="s">
        <v>172</v>
      </c>
      <c r="B2452" s="90" t="s">
        <v>1096</v>
      </c>
      <c r="C2452" s="63" t="s">
        <v>1120</v>
      </c>
      <c r="D2452" s="84">
        <v>2</v>
      </c>
      <c r="E2452" s="76" t="s">
        <v>174</v>
      </c>
      <c r="XEV2452" s="49"/>
      <c r="XEW2452" s="49"/>
      <c r="XEX2452" s="49"/>
    </row>
    <row r="2453" ht="22.8" customHeight="1" spans="1:5 16376:16378">
      <c r="A2453" s="78" t="s">
        <v>172</v>
      </c>
      <c r="B2453" s="90" t="s">
        <v>1094</v>
      </c>
      <c r="C2453" s="63" t="s">
        <v>1120</v>
      </c>
      <c r="D2453" s="84">
        <v>1</v>
      </c>
      <c r="E2453" s="76" t="s">
        <v>174</v>
      </c>
      <c r="XEV2453" s="49"/>
      <c r="XEW2453" s="49"/>
      <c r="XEX2453" s="49"/>
    </row>
    <row r="2454" ht="22.8" customHeight="1" spans="1:5 16376:16378">
      <c r="A2454" s="78" t="s">
        <v>172</v>
      </c>
      <c r="B2454" s="90" t="s">
        <v>1100</v>
      </c>
      <c r="C2454" s="63" t="s">
        <v>1120</v>
      </c>
      <c r="D2454" s="84">
        <v>3.5</v>
      </c>
      <c r="E2454" s="76" t="s">
        <v>174</v>
      </c>
      <c r="XEV2454" s="49"/>
      <c r="XEW2454" s="49"/>
      <c r="XEX2454" s="49"/>
    </row>
    <row r="2455" ht="22.8" customHeight="1" spans="1:5 16376:16378">
      <c r="A2455" s="78" t="s">
        <v>172</v>
      </c>
      <c r="B2455" s="90" t="s">
        <v>1107</v>
      </c>
      <c r="C2455" s="63" t="s">
        <v>1120</v>
      </c>
      <c r="D2455" s="84">
        <v>2</v>
      </c>
      <c r="E2455" s="76" t="s">
        <v>174</v>
      </c>
      <c r="XEV2455" s="49"/>
      <c r="XEW2455" s="49"/>
      <c r="XEX2455" s="49"/>
    </row>
    <row r="2456" ht="22.8" customHeight="1" spans="1:5 16376:16378">
      <c r="A2456" s="78" t="s">
        <v>172</v>
      </c>
      <c r="B2456" s="90" t="s">
        <v>1104</v>
      </c>
      <c r="C2456" s="63" t="s">
        <v>1120</v>
      </c>
      <c r="D2456" s="84">
        <v>3</v>
      </c>
      <c r="E2456" s="76" t="s">
        <v>174</v>
      </c>
      <c r="XEV2456" s="49"/>
      <c r="XEW2456" s="49"/>
      <c r="XEX2456" s="49"/>
    </row>
    <row r="2457" ht="22.8" customHeight="1" spans="1:5 16376:16378">
      <c r="A2457" s="78" t="s">
        <v>172</v>
      </c>
      <c r="B2457" s="90" t="s">
        <v>1110</v>
      </c>
      <c r="C2457" s="63" t="s">
        <v>1120</v>
      </c>
      <c r="D2457" s="84">
        <v>2</v>
      </c>
      <c r="E2457" s="76" t="s">
        <v>174</v>
      </c>
      <c r="XEV2457" s="49"/>
      <c r="XEW2457" s="49"/>
      <c r="XEX2457" s="49"/>
    </row>
    <row r="2458" ht="22.8" customHeight="1" spans="1:5 16376:16378">
      <c r="A2458" s="78" t="s">
        <v>172</v>
      </c>
      <c r="B2458" s="90" t="s">
        <v>1091</v>
      </c>
      <c r="C2458" s="63" t="s">
        <v>1120</v>
      </c>
      <c r="D2458" s="84">
        <v>1</v>
      </c>
      <c r="E2458" s="76" t="s">
        <v>174</v>
      </c>
      <c r="XEV2458" s="49"/>
      <c r="XEW2458" s="49"/>
      <c r="XEX2458" s="49"/>
    </row>
    <row r="2459" ht="22.8" customHeight="1" spans="1:5 16376:16378">
      <c r="A2459" s="78" t="s">
        <v>172</v>
      </c>
      <c r="B2459" s="90" t="s">
        <v>252</v>
      </c>
      <c r="C2459" s="63" t="s">
        <v>1120</v>
      </c>
      <c r="D2459" s="84">
        <v>1</v>
      </c>
      <c r="E2459" s="76" t="s">
        <v>174</v>
      </c>
      <c r="XEV2459" s="49"/>
      <c r="XEW2459" s="49"/>
      <c r="XEX2459" s="49"/>
    </row>
    <row r="2460" ht="22.8" customHeight="1" spans="1:5 16376:16378">
      <c r="A2460" s="78" t="s">
        <v>172</v>
      </c>
      <c r="B2460" s="90" t="s">
        <v>1106</v>
      </c>
      <c r="C2460" s="63" t="s">
        <v>1120</v>
      </c>
      <c r="D2460" s="73">
        <v>5</v>
      </c>
      <c r="E2460" s="76" t="s">
        <v>174</v>
      </c>
      <c r="XEV2460" s="49"/>
      <c r="XEW2460" s="49"/>
      <c r="XEX2460" s="49"/>
    </row>
    <row r="2461" ht="22.8" customHeight="1" spans="1:5 16376:16378">
      <c r="A2461" s="61" t="s">
        <v>1122</v>
      </c>
      <c r="B2461" s="61"/>
      <c r="C2461" s="61"/>
      <c r="D2461" s="64">
        <f>D2462+D2469+D2472</f>
        <v>1589.9</v>
      </c>
      <c r="E2461" s="63"/>
      <c r="XEV2461" s="49"/>
      <c r="XEW2461" s="49"/>
      <c r="XEX2461" s="49"/>
    </row>
    <row r="2462" ht="22.8" customHeight="1" spans="1:5 16376:16378">
      <c r="A2462" s="61" t="s">
        <v>158</v>
      </c>
      <c r="B2462" s="61"/>
      <c r="C2462" s="61"/>
      <c r="D2462" s="64">
        <v>1340.09</v>
      </c>
      <c r="E2462" s="63"/>
      <c r="XEV2462" s="49"/>
      <c r="XEW2462" s="49"/>
      <c r="XEX2462" s="49"/>
    </row>
    <row r="2463" ht="22.8" customHeight="1" spans="1:5 16376:16378">
      <c r="A2463" s="63" t="s">
        <v>159</v>
      </c>
      <c r="B2463" s="63" t="s">
        <v>160</v>
      </c>
      <c r="C2463" s="63" t="s">
        <v>1123</v>
      </c>
      <c r="D2463" s="77">
        <v>938.96</v>
      </c>
      <c r="E2463" s="67" t="s">
        <v>162</v>
      </c>
      <c r="XEV2463" s="49"/>
      <c r="XEW2463" s="49"/>
      <c r="XEX2463" s="49"/>
    </row>
    <row r="2464" ht="22.8" customHeight="1" spans="1:5 16376:16378">
      <c r="A2464" s="63" t="s">
        <v>159</v>
      </c>
      <c r="B2464" s="63" t="s">
        <v>166</v>
      </c>
      <c r="C2464" s="63" t="s">
        <v>1123</v>
      </c>
      <c r="D2464" s="77">
        <v>60.6</v>
      </c>
      <c r="E2464" s="67" t="s">
        <v>162</v>
      </c>
      <c r="XEV2464" s="49"/>
      <c r="XEW2464" s="49"/>
      <c r="XEX2464" s="49"/>
    </row>
    <row r="2465" ht="22.8" customHeight="1" spans="1:5 16376:16378">
      <c r="A2465" s="63" t="s">
        <v>159</v>
      </c>
      <c r="B2465" s="63" t="s">
        <v>164</v>
      </c>
      <c r="C2465" s="63" t="s">
        <v>1123</v>
      </c>
      <c r="D2465" s="77">
        <v>102.33</v>
      </c>
      <c r="E2465" s="67" t="s">
        <v>162</v>
      </c>
      <c r="XEV2465" s="49"/>
      <c r="XEW2465" s="49"/>
      <c r="XEX2465" s="49"/>
    </row>
    <row r="2466" ht="22.8" customHeight="1" spans="1:5 16376:16378">
      <c r="A2466" s="63" t="s">
        <v>159</v>
      </c>
      <c r="B2466" s="63" t="s">
        <v>163</v>
      </c>
      <c r="C2466" s="63" t="s">
        <v>1123</v>
      </c>
      <c r="D2466" s="77">
        <v>28.81</v>
      </c>
      <c r="E2466" s="67" t="s">
        <v>162</v>
      </c>
      <c r="XEV2466" s="49"/>
      <c r="XEW2466" s="49"/>
      <c r="XEX2466" s="49"/>
    </row>
    <row r="2467" ht="22.8" customHeight="1" spans="1:5 16376:16378">
      <c r="A2467" s="63" t="s">
        <v>159</v>
      </c>
      <c r="B2467" s="63" t="s">
        <v>165</v>
      </c>
      <c r="C2467" s="63" t="s">
        <v>1123</v>
      </c>
      <c r="D2467" s="77">
        <v>204.24</v>
      </c>
      <c r="E2467" s="67" t="s">
        <v>162</v>
      </c>
      <c r="XEV2467" s="49"/>
      <c r="XEW2467" s="49"/>
      <c r="XEX2467" s="49"/>
    </row>
    <row r="2468" ht="22.8" customHeight="1" spans="1:5 16376:16378">
      <c r="A2468" s="63" t="s">
        <v>159</v>
      </c>
      <c r="B2468" s="63" t="s">
        <v>472</v>
      </c>
      <c r="C2468" s="63" t="s">
        <v>1123</v>
      </c>
      <c r="D2468" s="77">
        <v>5.16</v>
      </c>
      <c r="E2468" s="67" t="s">
        <v>162</v>
      </c>
      <c r="XEV2468" s="49"/>
      <c r="XEW2468" s="49"/>
      <c r="XEX2468" s="49"/>
    </row>
    <row r="2469" ht="22.8" customHeight="1" spans="1:5 16376:16378">
      <c r="A2469" s="61" t="s">
        <v>167</v>
      </c>
      <c r="B2469" s="61"/>
      <c r="C2469" s="61"/>
      <c r="D2469" s="64">
        <v>180.21</v>
      </c>
      <c r="E2469" s="63"/>
      <c r="XEV2469" s="49"/>
      <c r="XEW2469" s="49"/>
      <c r="XEX2469" s="49"/>
    </row>
    <row r="2470" ht="22.8" customHeight="1" spans="1:5 16376:16378">
      <c r="A2470" s="63" t="s">
        <v>168</v>
      </c>
      <c r="B2470" s="63" t="s">
        <v>169</v>
      </c>
      <c r="C2470" s="63" t="s">
        <v>1123</v>
      </c>
      <c r="D2470" s="77">
        <v>109.04</v>
      </c>
      <c r="E2470" s="67" t="s">
        <v>162</v>
      </c>
      <c r="XEV2470" s="49"/>
      <c r="XEW2470" s="49"/>
      <c r="XEX2470" s="49"/>
    </row>
    <row r="2471" ht="22.8" customHeight="1" spans="1:5 16376:16378">
      <c r="A2471" s="63" t="s">
        <v>168</v>
      </c>
      <c r="B2471" s="63" t="s">
        <v>170</v>
      </c>
      <c r="C2471" s="63" t="s">
        <v>1123</v>
      </c>
      <c r="D2471" s="77">
        <v>71.17</v>
      </c>
      <c r="E2471" s="67" t="s">
        <v>162</v>
      </c>
      <c r="XEV2471" s="49"/>
      <c r="XEW2471" s="49"/>
      <c r="XEX2471" s="49"/>
    </row>
    <row r="2472" ht="22.8" customHeight="1" spans="1:5 16376:16378">
      <c r="A2472" s="78" t="s">
        <v>1090</v>
      </c>
      <c r="B2472" s="78"/>
      <c r="C2472" s="79"/>
      <c r="D2472" s="80">
        <f>SUM(D2473:D2492)</f>
        <v>69.6</v>
      </c>
      <c r="E2472" s="83"/>
      <c r="XEV2472" s="49"/>
      <c r="XEW2472" s="49"/>
      <c r="XEX2472" s="49"/>
    </row>
    <row r="2473" ht="22.8" customHeight="1" spans="1:5 16376:16378">
      <c r="A2473" s="78" t="s">
        <v>172</v>
      </c>
      <c r="B2473" s="90" t="s">
        <v>1105</v>
      </c>
      <c r="C2473" s="63" t="s">
        <v>1123</v>
      </c>
      <c r="D2473" s="84">
        <v>3.6</v>
      </c>
      <c r="E2473" s="76" t="s">
        <v>174</v>
      </c>
      <c r="XEV2473" s="49"/>
      <c r="XEW2473" s="49"/>
      <c r="XEX2473" s="49"/>
    </row>
    <row r="2474" ht="22.8" customHeight="1" spans="1:5 16376:16378">
      <c r="A2474" s="78" t="s">
        <v>172</v>
      </c>
      <c r="B2474" s="90" t="s">
        <v>1100</v>
      </c>
      <c r="C2474" s="63" t="s">
        <v>1123</v>
      </c>
      <c r="D2474" s="84">
        <v>3.5</v>
      </c>
      <c r="E2474" s="76" t="s">
        <v>174</v>
      </c>
      <c r="XEV2474" s="49"/>
      <c r="XEW2474" s="49"/>
      <c r="XEX2474" s="49"/>
    </row>
    <row r="2475" ht="22.8" customHeight="1" spans="1:5 16376:16378">
      <c r="A2475" s="78" t="s">
        <v>172</v>
      </c>
      <c r="B2475" s="90" t="s">
        <v>1107</v>
      </c>
      <c r="C2475" s="63" t="s">
        <v>1123</v>
      </c>
      <c r="D2475" s="84">
        <v>2</v>
      </c>
      <c r="E2475" s="76" t="s">
        <v>174</v>
      </c>
      <c r="XEV2475" s="49"/>
      <c r="XEW2475" s="49"/>
      <c r="XEX2475" s="49"/>
    </row>
    <row r="2476" ht="22.8" customHeight="1" spans="1:5 16376:16378">
      <c r="A2476" s="78" t="s">
        <v>172</v>
      </c>
      <c r="B2476" s="90" t="s">
        <v>1093</v>
      </c>
      <c r="C2476" s="63" t="s">
        <v>1123</v>
      </c>
      <c r="D2476" s="84">
        <v>1</v>
      </c>
      <c r="E2476" s="76" t="s">
        <v>174</v>
      </c>
      <c r="XEV2476" s="49"/>
      <c r="XEW2476" s="49"/>
      <c r="XEX2476" s="49"/>
    </row>
    <row r="2477" ht="22.8" customHeight="1" spans="1:5 16376:16378">
      <c r="A2477" s="78" t="s">
        <v>172</v>
      </c>
      <c r="B2477" s="90" t="s">
        <v>1109</v>
      </c>
      <c r="C2477" s="63" t="s">
        <v>1123</v>
      </c>
      <c r="D2477" s="84">
        <v>2</v>
      </c>
      <c r="E2477" s="76" t="s">
        <v>174</v>
      </c>
      <c r="XEV2477" s="49"/>
      <c r="XEW2477" s="49"/>
      <c r="XEX2477" s="49"/>
    </row>
    <row r="2478" ht="22.8" customHeight="1" spans="1:5 16376:16378">
      <c r="A2478" s="78" t="s">
        <v>172</v>
      </c>
      <c r="B2478" s="90" t="s">
        <v>1102</v>
      </c>
      <c r="C2478" s="63" t="s">
        <v>1123</v>
      </c>
      <c r="D2478" s="84">
        <v>5</v>
      </c>
      <c r="E2478" s="76" t="s">
        <v>174</v>
      </c>
      <c r="XEV2478" s="49"/>
      <c r="XEW2478" s="49"/>
      <c r="XEX2478" s="49"/>
    </row>
    <row r="2479" ht="22.8" customHeight="1" spans="1:5 16376:16378">
      <c r="A2479" s="78" t="s">
        <v>172</v>
      </c>
      <c r="B2479" s="90" t="s">
        <v>1101</v>
      </c>
      <c r="C2479" s="63" t="s">
        <v>1123</v>
      </c>
      <c r="D2479" s="84">
        <v>2</v>
      </c>
      <c r="E2479" s="76" t="s">
        <v>174</v>
      </c>
      <c r="XEV2479" s="49"/>
      <c r="XEW2479" s="49"/>
      <c r="XEX2479" s="49"/>
    </row>
    <row r="2480" ht="22.8" customHeight="1" spans="1:5 16376:16378">
      <c r="A2480" s="78" t="s">
        <v>172</v>
      </c>
      <c r="B2480" s="90" t="s">
        <v>1106</v>
      </c>
      <c r="C2480" s="63" t="s">
        <v>1123</v>
      </c>
      <c r="D2480" s="84">
        <v>5</v>
      </c>
      <c r="E2480" s="76" t="s">
        <v>174</v>
      </c>
      <c r="XEV2480" s="49"/>
      <c r="XEW2480" s="49"/>
      <c r="XEX2480" s="49"/>
    </row>
    <row r="2481" ht="22.8" customHeight="1" spans="1:5 16376:16378">
      <c r="A2481" s="78" t="s">
        <v>172</v>
      </c>
      <c r="B2481" s="90" t="s">
        <v>1097</v>
      </c>
      <c r="C2481" s="63" t="s">
        <v>1123</v>
      </c>
      <c r="D2481" s="84">
        <v>2.5</v>
      </c>
      <c r="E2481" s="76" t="s">
        <v>174</v>
      </c>
      <c r="XEV2481" s="49"/>
      <c r="XEW2481" s="49"/>
      <c r="XEX2481" s="49"/>
    </row>
    <row r="2482" ht="22.8" customHeight="1" spans="1:5 16376:16378">
      <c r="A2482" s="78" t="s">
        <v>172</v>
      </c>
      <c r="B2482" s="90" t="s">
        <v>1103</v>
      </c>
      <c r="C2482" s="63" t="s">
        <v>1123</v>
      </c>
      <c r="D2482" s="84">
        <v>3</v>
      </c>
      <c r="E2482" s="76" t="s">
        <v>174</v>
      </c>
      <c r="XEV2482" s="49"/>
      <c r="XEW2482" s="49"/>
      <c r="XEX2482" s="49"/>
    </row>
    <row r="2483" ht="22.8" customHeight="1" spans="1:5 16376:16378">
      <c r="A2483" s="78" t="s">
        <v>172</v>
      </c>
      <c r="B2483" s="90" t="s">
        <v>1095</v>
      </c>
      <c r="C2483" s="63" t="s">
        <v>1123</v>
      </c>
      <c r="D2483" s="84">
        <v>2</v>
      </c>
      <c r="E2483" s="76" t="s">
        <v>174</v>
      </c>
      <c r="XEV2483" s="49"/>
      <c r="XEW2483" s="49"/>
      <c r="XEX2483" s="49"/>
    </row>
    <row r="2484" ht="22.8" customHeight="1" spans="1:5 16376:16378">
      <c r="A2484" s="78" t="s">
        <v>172</v>
      </c>
      <c r="B2484" s="90" t="s">
        <v>1099</v>
      </c>
      <c r="C2484" s="63" t="s">
        <v>1123</v>
      </c>
      <c r="D2484" s="84">
        <v>2</v>
      </c>
      <c r="E2484" s="76" t="s">
        <v>174</v>
      </c>
      <c r="XEV2484" s="49"/>
      <c r="XEW2484" s="49"/>
      <c r="XEX2484" s="49"/>
    </row>
    <row r="2485" ht="22.8" customHeight="1" spans="1:5 16376:16378">
      <c r="A2485" s="78" t="s">
        <v>172</v>
      </c>
      <c r="B2485" s="90" t="s">
        <v>1094</v>
      </c>
      <c r="C2485" s="63" t="s">
        <v>1123</v>
      </c>
      <c r="D2485" s="84">
        <v>1</v>
      </c>
      <c r="E2485" s="76" t="s">
        <v>174</v>
      </c>
      <c r="XEV2485" s="49"/>
      <c r="XEW2485" s="49"/>
      <c r="XEX2485" s="49"/>
    </row>
    <row r="2486" ht="22.8" customHeight="1" spans="1:5 16376:16378">
      <c r="A2486" s="78" t="s">
        <v>172</v>
      </c>
      <c r="B2486" s="90" t="s">
        <v>1091</v>
      </c>
      <c r="C2486" s="63" t="s">
        <v>1123</v>
      </c>
      <c r="D2486" s="84">
        <v>1</v>
      </c>
      <c r="E2486" s="76" t="s">
        <v>174</v>
      </c>
      <c r="XEV2486" s="49"/>
      <c r="XEW2486" s="49"/>
      <c r="XEX2486" s="49"/>
    </row>
    <row r="2487" ht="22.8" customHeight="1" spans="1:5 16376:16378">
      <c r="A2487" s="78" t="s">
        <v>172</v>
      </c>
      <c r="B2487" s="90" t="s">
        <v>1104</v>
      </c>
      <c r="C2487" s="63" t="s">
        <v>1123</v>
      </c>
      <c r="D2487" s="84">
        <v>3</v>
      </c>
      <c r="E2487" s="76" t="s">
        <v>174</v>
      </c>
      <c r="XEV2487" s="49"/>
      <c r="XEW2487" s="49"/>
      <c r="XEX2487" s="49"/>
    </row>
    <row r="2488" ht="22.8" customHeight="1" spans="1:5 16376:16378">
      <c r="A2488" s="78" t="s">
        <v>172</v>
      </c>
      <c r="B2488" s="90" t="s">
        <v>1110</v>
      </c>
      <c r="C2488" s="63" t="s">
        <v>1123</v>
      </c>
      <c r="D2488" s="84">
        <v>2</v>
      </c>
      <c r="E2488" s="76" t="s">
        <v>174</v>
      </c>
      <c r="XEV2488" s="49"/>
      <c r="XEW2488" s="49"/>
      <c r="XEX2488" s="49"/>
    </row>
    <row r="2489" ht="22.8" customHeight="1" spans="1:5 16376:16378">
      <c r="A2489" s="78" t="s">
        <v>172</v>
      </c>
      <c r="B2489" s="90" t="s">
        <v>1096</v>
      </c>
      <c r="C2489" s="63" t="s">
        <v>1123</v>
      </c>
      <c r="D2489" s="84">
        <v>2</v>
      </c>
      <c r="E2489" s="76" t="s">
        <v>174</v>
      </c>
      <c r="XEV2489" s="49"/>
      <c r="XEW2489" s="49"/>
      <c r="XEX2489" s="49"/>
    </row>
    <row r="2490" ht="22.8" customHeight="1" spans="1:5 16376:16378">
      <c r="A2490" s="78" t="s">
        <v>172</v>
      </c>
      <c r="B2490" s="90" t="s">
        <v>1092</v>
      </c>
      <c r="C2490" s="63" t="s">
        <v>1123</v>
      </c>
      <c r="D2490" s="84">
        <v>25</v>
      </c>
      <c r="E2490" s="76" t="s">
        <v>174</v>
      </c>
      <c r="XEV2490" s="49"/>
      <c r="XEW2490" s="49"/>
      <c r="XEX2490" s="49"/>
    </row>
    <row r="2491" ht="22.8" customHeight="1" spans="1:5 16376:16378">
      <c r="A2491" s="78" t="s">
        <v>172</v>
      </c>
      <c r="B2491" s="90" t="s">
        <v>1108</v>
      </c>
      <c r="C2491" s="63" t="s">
        <v>1123</v>
      </c>
      <c r="D2491" s="84">
        <v>1</v>
      </c>
      <c r="E2491" s="76" t="s">
        <v>174</v>
      </c>
      <c r="XEV2491" s="49"/>
      <c r="XEW2491" s="49"/>
      <c r="XEX2491" s="49"/>
    </row>
    <row r="2492" ht="22.8" customHeight="1" spans="1:5 16376:16378">
      <c r="A2492" s="78" t="s">
        <v>172</v>
      </c>
      <c r="B2492" s="90" t="s">
        <v>252</v>
      </c>
      <c r="C2492" s="63" t="s">
        <v>1123</v>
      </c>
      <c r="D2492" s="73">
        <v>1</v>
      </c>
      <c r="E2492" s="76" t="s">
        <v>174</v>
      </c>
      <c r="XEV2492" s="49"/>
      <c r="XEW2492" s="49"/>
      <c r="XEX2492" s="49"/>
    </row>
    <row r="2493" ht="22.8" customHeight="1" spans="1:5 16376:16378">
      <c r="A2493" s="61" t="s">
        <v>1124</v>
      </c>
      <c r="B2493" s="61"/>
      <c r="C2493" s="61"/>
      <c r="D2493" s="64">
        <f>D2494+D2501+D2504</f>
        <v>1338.29</v>
      </c>
      <c r="E2493" s="63"/>
      <c r="XEV2493" s="49"/>
      <c r="XEW2493" s="49"/>
      <c r="XEX2493" s="49"/>
    </row>
    <row r="2494" ht="22.8" customHeight="1" spans="1:5 16376:16378">
      <c r="A2494" s="61" t="s">
        <v>158</v>
      </c>
      <c r="B2494" s="61"/>
      <c r="C2494" s="61"/>
      <c r="D2494" s="64">
        <v>1118.98</v>
      </c>
      <c r="E2494" s="63"/>
      <c r="XEV2494" s="49"/>
      <c r="XEW2494" s="49"/>
      <c r="XEX2494" s="49"/>
    </row>
    <row r="2495" ht="22.8" customHeight="1" spans="1:5 16376:16378">
      <c r="A2495" s="63" t="s">
        <v>159</v>
      </c>
      <c r="B2495" s="63" t="s">
        <v>160</v>
      </c>
      <c r="C2495" s="63" t="s">
        <v>1125</v>
      </c>
      <c r="D2495" s="77">
        <v>785</v>
      </c>
      <c r="E2495" s="67" t="s">
        <v>162</v>
      </c>
      <c r="XEV2495" s="49"/>
      <c r="XEW2495" s="49"/>
      <c r="XEX2495" s="49"/>
    </row>
    <row r="2496" ht="22.8" customHeight="1" spans="1:5 16376:16378">
      <c r="A2496" s="63" t="s">
        <v>159</v>
      </c>
      <c r="B2496" s="63" t="s">
        <v>165</v>
      </c>
      <c r="C2496" s="63" t="s">
        <v>1125</v>
      </c>
      <c r="D2496" s="77">
        <v>170.77</v>
      </c>
      <c r="E2496" s="67" t="s">
        <v>162</v>
      </c>
      <c r="XEV2496" s="49"/>
      <c r="XEW2496" s="49"/>
      <c r="XEX2496" s="49"/>
    </row>
    <row r="2497" ht="22.8" customHeight="1" spans="1:5 16376:16378">
      <c r="A2497" s="63" t="s">
        <v>159</v>
      </c>
      <c r="B2497" s="63" t="s">
        <v>164</v>
      </c>
      <c r="C2497" s="63" t="s">
        <v>1125</v>
      </c>
      <c r="D2497" s="77">
        <v>85.54</v>
      </c>
      <c r="E2497" s="67" t="s">
        <v>162</v>
      </c>
      <c r="XEV2497" s="49"/>
      <c r="XEW2497" s="49"/>
      <c r="XEX2497" s="49"/>
    </row>
    <row r="2498" ht="22.8" customHeight="1" spans="1:5 16376:16378">
      <c r="A2498" s="63" t="s">
        <v>159</v>
      </c>
      <c r="B2498" s="63" t="s">
        <v>163</v>
      </c>
      <c r="C2498" s="63" t="s">
        <v>1125</v>
      </c>
      <c r="D2498" s="77">
        <v>24.09</v>
      </c>
      <c r="E2498" s="67" t="s">
        <v>162</v>
      </c>
      <c r="XEV2498" s="49"/>
      <c r="XEW2498" s="49"/>
      <c r="XEX2498" s="49"/>
    </row>
    <row r="2499" ht="22.8" customHeight="1" spans="1:5 16376:16378">
      <c r="A2499" s="63" t="s">
        <v>159</v>
      </c>
      <c r="B2499" s="63" t="s">
        <v>166</v>
      </c>
      <c r="C2499" s="63" t="s">
        <v>1125</v>
      </c>
      <c r="D2499" s="77">
        <v>51</v>
      </c>
      <c r="E2499" s="67" t="s">
        <v>162</v>
      </c>
      <c r="XEV2499" s="49"/>
      <c r="XEW2499" s="49"/>
      <c r="XEX2499" s="49"/>
    </row>
    <row r="2500" ht="22.8" customHeight="1" spans="1:5 16376:16378">
      <c r="A2500" s="63" t="s">
        <v>159</v>
      </c>
      <c r="B2500" s="63" t="s">
        <v>472</v>
      </c>
      <c r="C2500" s="63" t="s">
        <v>1125</v>
      </c>
      <c r="D2500" s="77">
        <v>2.58</v>
      </c>
      <c r="E2500" s="67" t="s">
        <v>162</v>
      </c>
      <c r="XEV2500" s="49"/>
      <c r="XEW2500" s="49"/>
      <c r="XEX2500" s="49"/>
    </row>
    <row r="2501" ht="22.8" customHeight="1" spans="1:5 16376:16378">
      <c r="A2501" s="61" t="s">
        <v>167</v>
      </c>
      <c r="B2501" s="61"/>
      <c r="C2501" s="61"/>
      <c r="D2501" s="64">
        <v>149.95</v>
      </c>
      <c r="E2501" s="63"/>
      <c r="XEV2501" s="49"/>
      <c r="XEW2501" s="49"/>
      <c r="XEX2501" s="49"/>
    </row>
    <row r="2502" ht="22.8" customHeight="1" spans="1:5 16376:16378">
      <c r="A2502" s="63" t="s">
        <v>168</v>
      </c>
      <c r="B2502" s="63" t="s">
        <v>169</v>
      </c>
      <c r="C2502" s="63" t="s">
        <v>1125</v>
      </c>
      <c r="D2502" s="77">
        <v>91.28</v>
      </c>
      <c r="E2502" s="67" t="s">
        <v>162</v>
      </c>
      <c r="XEV2502" s="49"/>
      <c r="XEW2502" s="49"/>
      <c r="XEX2502" s="49"/>
    </row>
    <row r="2503" ht="22.8" customHeight="1" spans="1:5 16376:16378">
      <c r="A2503" s="63" t="s">
        <v>168</v>
      </c>
      <c r="B2503" s="63" t="s">
        <v>170</v>
      </c>
      <c r="C2503" s="63" t="s">
        <v>1125</v>
      </c>
      <c r="D2503" s="77">
        <v>58.67</v>
      </c>
      <c r="E2503" s="67" t="s">
        <v>162</v>
      </c>
      <c r="XEV2503" s="49"/>
      <c r="XEW2503" s="49"/>
      <c r="XEX2503" s="49"/>
    </row>
    <row r="2504" ht="22.8" customHeight="1" spans="1:5 16376:16378">
      <c r="A2504" s="78" t="s">
        <v>1090</v>
      </c>
      <c r="B2504" s="78"/>
      <c r="C2504" s="79"/>
      <c r="D2504" s="80">
        <f>SUM(D2505:D2524)</f>
        <v>69.36</v>
      </c>
      <c r="E2504" s="83"/>
      <c r="XEV2504" s="49"/>
      <c r="XEW2504" s="49"/>
      <c r="XEX2504" s="49"/>
    </row>
    <row r="2505" ht="22.8" customHeight="1" spans="1:5 16376:16378">
      <c r="A2505" s="78" t="s">
        <v>172</v>
      </c>
      <c r="B2505" s="90" t="s">
        <v>1110</v>
      </c>
      <c r="C2505" s="63" t="s">
        <v>1125</v>
      </c>
      <c r="D2505" s="84">
        <v>2</v>
      </c>
      <c r="E2505" s="76" t="s">
        <v>174</v>
      </c>
      <c r="XEV2505" s="49"/>
      <c r="XEW2505" s="49"/>
      <c r="XEX2505" s="49"/>
    </row>
    <row r="2506" ht="22.8" customHeight="1" spans="1:5 16376:16378">
      <c r="A2506" s="78" t="s">
        <v>172</v>
      </c>
      <c r="B2506" s="90" t="s">
        <v>1104</v>
      </c>
      <c r="C2506" s="63" t="s">
        <v>1125</v>
      </c>
      <c r="D2506" s="84">
        <v>3</v>
      </c>
      <c r="E2506" s="76" t="s">
        <v>174</v>
      </c>
      <c r="XEV2506" s="49"/>
      <c r="XEW2506" s="49"/>
      <c r="XEX2506" s="49"/>
    </row>
    <row r="2507" ht="22.8" customHeight="1" spans="1:5 16376:16378">
      <c r="A2507" s="78" t="s">
        <v>172</v>
      </c>
      <c r="B2507" s="90" t="s">
        <v>1094</v>
      </c>
      <c r="C2507" s="63" t="s">
        <v>1125</v>
      </c>
      <c r="D2507" s="84">
        <v>1</v>
      </c>
      <c r="E2507" s="76" t="s">
        <v>174</v>
      </c>
      <c r="XEV2507" s="49"/>
      <c r="XEW2507" s="49"/>
      <c r="XEX2507" s="49"/>
    </row>
    <row r="2508" ht="22.8" customHeight="1" spans="1:5 16376:16378">
      <c r="A2508" s="78" t="s">
        <v>172</v>
      </c>
      <c r="B2508" s="90" t="s">
        <v>1092</v>
      </c>
      <c r="C2508" s="63" t="s">
        <v>1125</v>
      </c>
      <c r="D2508" s="84">
        <v>25</v>
      </c>
      <c r="E2508" s="76" t="s">
        <v>174</v>
      </c>
      <c r="XEV2508" s="49"/>
      <c r="XEW2508" s="49"/>
      <c r="XEX2508" s="49"/>
    </row>
    <row r="2509" ht="22.8" customHeight="1" spans="1:5 16376:16378">
      <c r="A2509" s="78" t="s">
        <v>172</v>
      </c>
      <c r="B2509" s="90" t="s">
        <v>1091</v>
      </c>
      <c r="C2509" s="63" t="s">
        <v>1125</v>
      </c>
      <c r="D2509" s="84">
        <v>1</v>
      </c>
      <c r="E2509" s="76" t="s">
        <v>174</v>
      </c>
      <c r="XEV2509" s="49"/>
      <c r="XEW2509" s="49"/>
      <c r="XEX2509" s="49"/>
    </row>
    <row r="2510" ht="22.8" customHeight="1" spans="1:5 16376:16378">
      <c r="A2510" s="78" t="s">
        <v>172</v>
      </c>
      <c r="B2510" s="90" t="s">
        <v>1107</v>
      </c>
      <c r="C2510" s="63" t="s">
        <v>1125</v>
      </c>
      <c r="D2510" s="84">
        <v>2</v>
      </c>
      <c r="E2510" s="76" t="s">
        <v>174</v>
      </c>
      <c r="XEV2510" s="49"/>
      <c r="XEW2510" s="49"/>
      <c r="XEX2510" s="49"/>
    </row>
    <row r="2511" ht="22.8" customHeight="1" spans="1:5 16376:16378">
      <c r="A2511" s="78" t="s">
        <v>172</v>
      </c>
      <c r="B2511" s="90" t="s">
        <v>1108</v>
      </c>
      <c r="C2511" s="63" t="s">
        <v>1125</v>
      </c>
      <c r="D2511" s="84">
        <v>1</v>
      </c>
      <c r="E2511" s="76" t="s">
        <v>174</v>
      </c>
      <c r="XEV2511" s="49"/>
      <c r="XEW2511" s="49"/>
      <c r="XEX2511" s="49"/>
    </row>
    <row r="2512" ht="22.8" customHeight="1" spans="1:5 16376:16378">
      <c r="A2512" s="78" t="s">
        <v>172</v>
      </c>
      <c r="B2512" s="90" t="s">
        <v>1095</v>
      </c>
      <c r="C2512" s="63" t="s">
        <v>1125</v>
      </c>
      <c r="D2512" s="84">
        <v>2</v>
      </c>
      <c r="E2512" s="76" t="s">
        <v>174</v>
      </c>
      <c r="XEV2512" s="49"/>
      <c r="XEW2512" s="49"/>
      <c r="XEX2512" s="49"/>
    </row>
    <row r="2513" ht="22.8" customHeight="1" spans="1:5 16376:16378">
      <c r="A2513" s="78" t="s">
        <v>172</v>
      </c>
      <c r="B2513" s="90" t="s">
        <v>1103</v>
      </c>
      <c r="C2513" s="63" t="s">
        <v>1125</v>
      </c>
      <c r="D2513" s="84">
        <v>3</v>
      </c>
      <c r="E2513" s="76" t="s">
        <v>174</v>
      </c>
      <c r="XEV2513" s="49"/>
      <c r="XEW2513" s="49"/>
      <c r="XEX2513" s="49"/>
    </row>
    <row r="2514" ht="22.8" customHeight="1" spans="1:5 16376:16378">
      <c r="A2514" s="78" t="s">
        <v>172</v>
      </c>
      <c r="B2514" s="90" t="s">
        <v>1096</v>
      </c>
      <c r="C2514" s="63" t="s">
        <v>1125</v>
      </c>
      <c r="D2514" s="84">
        <v>2</v>
      </c>
      <c r="E2514" s="76" t="s">
        <v>174</v>
      </c>
      <c r="XEV2514" s="49"/>
      <c r="XEW2514" s="49"/>
      <c r="XEX2514" s="49"/>
    </row>
    <row r="2515" ht="22.8" customHeight="1" spans="1:5 16376:16378">
      <c r="A2515" s="78" t="s">
        <v>172</v>
      </c>
      <c r="B2515" s="90" t="s">
        <v>1093</v>
      </c>
      <c r="C2515" s="63" t="s">
        <v>1125</v>
      </c>
      <c r="D2515" s="84">
        <v>1</v>
      </c>
      <c r="E2515" s="76" t="s">
        <v>174</v>
      </c>
      <c r="XEV2515" s="49"/>
      <c r="XEW2515" s="49"/>
      <c r="XEX2515" s="49"/>
    </row>
    <row r="2516" ht="22.8" customHeight="1" spans="1:5 16376:16378">
      <c r="A2516" s="78" t="s">
        <v>172</v>
      </c>
      <c r="B2516" s="90" t="s">
        <v>1097</v>
      </c>
      <c r="C2516" s="63" t="s">
        <v>1125</v>
      </c>
      <c r="D2516" s="84">
        <v>2.5</v>
      </c>
      <c r="E2516" s="76" t="s">
        <v>174</v>
      </c>
      <c r="XEV2516" s="49"/>
      <c r="XEW2516" s="49"/>
      <c r="XEX2516" s="49"/>
    </row>
    <row r="2517" ht="22.8" customHeight="1" spans="1:5 16376:16378">
      <c r="A2517" s="78" t="s">
        <v>172</v>
      </c>
      <c r="B2517" s="90" t="s">
        <v>1100</v>
      </c>
      <c r="C2517" s="63" t="s">
        <v>1125</v>
      </c>
      <c r="D2517" s="84">
        <v>3.5</v>
      </c>
      <c r="E2517" s="76" t="s">
        <v>174</v>
      </c>
      <c r="XEV2517" s="49"/>
      <c r="XEW2517" s="49"/>
      <c r="XEX2517" s="49"/>
    </row>
    <row r="2518" ht="22.8" customHeight="1" spans="1:5 16376:16378">
      <c r="A2518" s="78" t="s">
        <v>172</v>
      </c>
      <c r="B2518" s="90" t="s">
        <v>1101</v>
      </c>
      <c r="C2518" s="63" t="s">
        <v>1125</v>
      </c>
      <c r="D2518" s="84">
        <v>2</v>
      </c>
      <c r="E2518" s="76" t="s">
        <v>174</v>
      </c>
      <c r="XEV2518" s="49"/>
      <c r="XEW2518" s="49"/>
      <c r="XEX2518" s="49"/>
    </row>
    <row r="2519" ht="22.8" customHeight="1" spans="1:5 16376:16378">
      <c r="A2519" s="78" t="s">
        <v>172</v>
      </c>
      <c r="B2519" s="90" t="s">
        <v>1099</v>
      </c>
      <c r="C2519" s="63" t="s">
        <v>1125</v>
      </c>
      <c r="D2519" s="84">
        <v>2</v>
      </c>
      <c r="E2519" s="76" t="s">
        <v>174</v>
      </c>
      <c r="XEV2519" s="49"/>
      <c r="XEW2519" s="49"/>
      <c r="XEX2519" s="49"/>
    </row>
    <row r="2520" ht="22.8" customHeight="1" spans="1:5 16376:16378">
      <c r="A2520" s="78" t="s">
        <v>172</v>
      </c>
      <c r="B2520" s="90" t="s">
        <v>1106</v>
      </c>
      <c r="C2520" s="63" t="s">
        <v>1125</v>
      </c>
      <c r="D2520" s="84">
        <v>5</v>
      </c>
      <c r="E2520" s="76" t="s">
        <v>174</v>
      </c>
      <c r="XEV2520" s="49"/>
      <c r="XEW2520" s="49"/>
      <c r="XEX2520" s="49"/>
    </row>
    <row r="2521" ht="22.8" customHeight="1" spans="1:5 16376:16378">
      <c r="A2521" s="78" t="s">
        <v>172</v>
      </c>
      <c r="B2521" s="90" t="s">
        <v>1105</v>
      </c>
      <c r="C2521" s="63" t="s">
        <v>1125</v>
      </c>
      <c r="D2521" s="84">
        <v>3.36</v>
      </c>
      <c r="E2521" s="76" t="s">
        <v>174</v>
      </c>
      <c r="XEV2521" s="49"/>
      <c r="XEW2521" s="49"/>
      <c r="XEX2521" s="49"/>
    </row>
    <row r="2522" ht="22.8" customHeight="1" spans="1:5 16376:16378">
      <c r="A2522" s="78" t="s">
        <v>172</v>
      </c>
      <c r="B2522" s="90" t="s">
        <v>1102</v>
      </c>
      <c r="C2522" s="63" t="s">
        <v>1125</v>
      </c>
      <c r="D2522" s="84">
        <v>5</v>
      </c>
      <c r="E2522" s="76" t="s">
        <v>174</v>
      </c>
      <c r="XEV2522" s="49"/>
      <c r="XEW2522" s="49"/>
      <c r="XEX2522" s="49"/>
    </row>
    <row r="2523" ht="22.8" customHeight="1" spans="1:5 16376:16378">
      <c r="A2523" s="78" t="s">
        <v>172</v>
      </c>
      <c r="B2523" s="90" t="s">
        <v>1109</v>
      </c>
      <c r="C2523" s="63" t="s">
        <v>1125</v>
      </c>
      <c r="D2523" s="84">
        <v>2</v>
      </c>
      <c r="E2523" s="76" t="s">
        <v>174</v>
      </c>
      <c r="XEV2523" s="49"/>
      <c r="XEW2523" s="49"/>
      <c r="XEX2523" s="49"/>
    </row>
    <row r="2524" ht="22.8" customHeight="1" spans="1:5 16376:16378">
      <c r="A2524" s="78" t="s">
        <v>172</v>
      </c>
      <c r="B2524" s="90" t="s">
        <v>252</v>
      </c>
      <c r="C2524" s="63" t="s">
        <v>1125</v>
      </c>
      <c r="D2524" s="73">
        <v>1</v>
      </c>
      <c r="E2524" s="76" t="s">
        <v>174</v>
      </c>
      <c r="XEV2524" s="49"/>
      <c r="XEW2524" s="49"/>
      <c r="XEX2524" s="49"/>
    </row>
    <row r="2525" ht="22.8" customHeight="1" spans="1:5 16376:16378">
      <c r="A2525" s="61" t="s">
        <v>1126</v>
      </c>
      <c r="B2525" s="61"/>
      <c r="C2525" s="61"/>
      <c r="D2525" s="64">
        <f>D2526+D2533+D2536</f>
        <v>1306.15</v>
      </c>
      <c r="E2525" s="63"/>
      <c r="XEV2525" s="49"/>
      <c r="XEW2525" s="49"/>
      <c r="XEX2525" s="49"/>
    </row>
    <row r="2526" ht="22.8" customHeight="1" spans="1:5 16376:16378">
      <c r="A2526" s="61" t="s">
        <v>158</v>
      </c>
      <c r="B2526" s="61"/>
      <c r="C2526" s="61"/>
      <c r="D2526" s="64">
        <v>1093.43</v>
      </c>
      <c r="E2526" s="63"/>
      <c r="XEV2526" s="49"/>
      <c r="XEW2526" s="49"/>
      <c r="XEX2526" s="49"/>
    </row>
    <row r="2527" ht="22.8" customHeight="1" spans="1:5 16376:16378">
      <c r="A2527" s="63" t="s">
        <v>159</v>
      </c>
      <c r="B2527" s="63" t="s">
        <v>163</v>
      </c>
      <c r="C2527" s="63" t="s">
        <v>1127</v>
      </c>
      <c r="D2527" s="77">
        <v>22.21</v>
      </c>
      <c r="E2527" s="67" t="s">
        <v>162</v>
      </c>
      <c r="XEV2527" s="49"/>
      <c r="XEW2527" s="49"/>
      <c r="XEX2527" s="49"/>
    </row>
    <row r="2528" ht="22.8" customHeight="1" spans="1:5 16376:16378">
      <c r="A2528" s="63" t="s">
        <v>159</v>
      </c>
      <c r="B2528" s="63" t="s">
        <v>164</v>
      </c>
      <c r="C2528" s="63" t="s">
        <v>1127</v>
      </c>
      <c r="D2528" s="77">
        <v>83.13</v>
      </c>
      <c r="E2528" s="67" t="s">
        <v>162</v>
      </c>
      <c r="XEV2528" s="49"/>
      <c r="XEW2528" s="49"/>
      <c r="XEX2528" s="49"/>
    </row>
    <row r="2529" ht="22.8" customHeight="1" spans="1:5 16376:16378">
      <c r="A2529" s="63" t="s">
        <v>159</v>
      </c>
      <c r="B2529" s="63" t="s">
        <v>165</v>
      </c>
      <c r="C2529" s="63" t="s">
        <v>1127</v>
      </c>
      <c r="D2529" s="77">
        <v>165.98</v>
      </c>
      <c r="E2529" s="67" t="s">
        <v>162</v>
      </c>
      <c r="XEV2529" s="49"/>
      <c r="XEW2529" s="49"/>
      <c r="XEX2529" s="49"/>
    </row>
    <row r="2530" ht="22.8" customHeight="1" spans="1:5 16376:16378">
      <c r="A2530" s="63" t="s">
        <v>159</v>
      </c>
      <c r="B2530" s="63" t="s">
        <v>472</v>
      </c>
      <c r="C2530" s="63" t="s">
        <v>1127</v>
      </c>
      <c r="D2530" s="77">
        <v>9.03</v>
      </c>
      <c r="E2530" s="67" t="s">
        <v>162</v>
      </c>
      <c r="XEV2530" s="49"/>
      <c r="XEW2530" s="49"/>
      <c r="XEX2530" s="49"/>
    </row>
    <row r="2531" ht="22.8" customHeight="1" spans="1:5 16376:16378">
      <c r="A2531" s="63" t="s">
        <v>159</v>
      </c>
      <c r="B2531" s="63" t="s">
        <v>160</v>
      </c>
      <c r="C2531" s="63" t="s">
        <v>1127</v>
      </c>
      <c r="D2531" s="77">
        <v>763.29</v>
      </c>
      <c r="E2531" s="67" t="s">
        <v>162</v>
      </c>
      <c r="XEV2531" s="49"/>
      <c r="XEW2531" s="49"/>
      <c r="XEX2531" s="49"/>
    </row>
    <row r="2532" ht="22.8" customHeight="1" spans="1:5 16376:16378">
      <c r="A2532" s="63" t="s">
        <v>159</v>
      </c>
      <c r="B2532" s="63" t="s">
        <v>166</v>
      </c>
      <c r="C2532" s="63" t="s">
        <v>1127</v>
      </c>
      <c r="D2532" s="77">
        <v>49.8</v>
      </c>
      <c r="E2532" s="67" t="s">
        <v>162</v>
      </c>
      <c r="XEV2532" s="49"/>
      <c r="XEW2532" s="49"/>
      <c r="XEX2532" s="49"/>
    </row>
    <row r="2533" ht="22.8" customHeight="1" spans="1:5 16376:16378">
      <c r="A2533" s="61" t="s">
        <v>167</v>
      </c>
      <c r="B2533" s="61"/>
      <c r="C2533" s="61"/>
      <c r="D2533" s="64">
        <v>143.84</v>
      </c>
      <c r="E2533" s="63"/>
      <c r="XEV2533" s="49"/>
      <c r="XEW2533" s="49"/>
      <c r="XEX2533" s="49"/>
    </row>
    <row r="2534" ht="22.8" customHeight="1" spans="1:5 16376:16378">
      <c r="A2534" s="63" t="s">
        <v>168</v>
      </c>
      <c r="B2534" s="63" t="s">
        <v>169</v>
      </c>
      <c r="C2534" s="63" t="s">
        <v>1127</v>
      </c>
      <c r="D2534" s="77">
        <v>89.12</v>
      </c>
      <c r="E2534" s="67" t="s">
        <v>162</v>
      </c>
      <c r="XEV2534" s="49"/>
      <c r="XEW2534" s="49"/>
      <c r="XEX2534" s="49"/>
    </row>
    <row r="2535" ht="22.8" customHeight="1" spans="1:5 16376:16378">
      <c r="A2535" s="63" t="s">
        <v>168</v>
      </c>
      <c r="B2535" s="63" t="s">
        <v>170</v>
      </c>
      <c r="C2535" s="63" t="s">
        <v>1127</v>
      </c>
      <c r="D2535" s="77">
        <v>54.72</v>
      </c>
      <c r="E2535" s="67" t="s">
        <v>162</v>
      </c>
      <c r="XEV2535" s="49"/>
      <c r="XEW2535" s="49"/>
      <c r="XEX2535" s="49"/>
    </row>
    <row r="2536" ht="22.8" customHeight="1" spans="1:5 16376:16378">
      <c r="A2536" s="78" t="s">
        <v>1090</v>
      </c>
      <c r="B2536" s="78"/>
      <c r="C2536" s="79"/>
      <c r="D2536" s="80">
        <f>SUM(D2537:D2556)</f>
        <v>68.88</v>
      </c>
      <c r="E2536" s="83"/>
      <c r="XEV2536" s="49"/>
      <c r="XEW2536" s="49"/>
      <c r="XEX2536" s="49"/>
    </row>
    <row r="2537" ht="22.8" customHeight="1" spans="1:5 16376:16378">
      <c r="A2537" s="78" t="s">
        <v>172</v>
      </c>
      <c r="B2537" s="90" t="s">
        <v>1101</v>
      </c>
      <c r="C2537" s="63" t="s">
        <v>1127</v>
      </c>
      <c r="D2537" s="84">
        <v>2</v>
      </c>
      <c r="E2537" s="76" t="s">
        <v>174</v>
      </c>
      <c r="XEV2537" s="49"/>
      <c r="XEW2537" s="49"/>
      <c r="XEX2537" s="49"/>
    </row>
    <row r="2538" ht="22.8" customHeight="1" spans="1:5 16376:16378">
      <c r="A2538" s="78" t="s">
        <v>172</v>
      </c>
      <c r="B2538" s="90" t="s">
        <v>1091</v>
      </c>
      <c r="C2538" s="63" t="s">
        <v>1127</v>
      </c>
      <c r="D2538" s="84">
        <v>1</v>
      </c>
      <c r="E2538" s="76" t="s">
        <v>174</v>
      </c>
      <c r="XEV2538" s="49"/>
      <c r="XEW2538" s="49"/>
      <c r="XEX2538" s="49"/>
    </row>
    <row r="2539" ht="22.8" customHeight="1" spans="1:5 16376:16378">
      <c r="A2539" s="78" t="s">
        <v>172</v>
      </c>
      <c r="B2539" s="90" t="s">
        <v>1092</v>
      </c>
      <c r="C2539" s="63" t="s">
        <v>1127</v>
      </c>
      <c r="D2539" s="84">
        <v>25</v>
      </c>
      <c r="E2539" s="76" t="s">
        <v>174</v>
      </c>
      <c r="XEV2539" s="49"/>
      <c r="XEW2539" s="49"/>
      <c r="XEX2539" s="49"/>
    </row>
    <row r="2540" ht="22.8" customHeight="1" spans="1:5 16376:16378">
      <c r="A2540" s="78" t="s">
        <v>172</v>
      </c>
      <c r="B2540" s="90" t="s">
        <v>1100</v>
      </c>
      <c r="C2540" s="63" t="s">
        <v>1127</v>
      </c>
      <c r="D2540" s="84">
        <v>3.5</v>
      </c>
      <c r="E2540" s="76" t="s">
        <v>174</v>
      </c>
      <c r="XEV2540" s="49"/>
      <c r="XEW2540" s="49"/>
      <c r="XEX2540" s="49"/>
    </row>
    <row r="2541" ht="22.8" customHeight="1" spans="1:5 16376:16378">
      <c r="A2541" s="78" t="s">
        <v>172</v>
      </c>
      <c r="B2541" s="90" t="s">
        <v>1095</v>
      </c>
      <c r="C2541" s="63" t="s">
        <v>1127</v>
      </c>
      <c r="D2541" s="84">
        <v>2</v>
      </c>
      <c r="E2541" s="76" t="s">
        <v>174</v>
      </c>
      <c r="XEV2541" s="49"/>
      <c r="XEW2541" s="49"/>
      <c r="XEX2541" s="49"/>
    </row>
    <row r="2542" ht="22.8" customHeight="1" spans="1:5 16376:16378">
      <c r="A2542" s="78" t="s">
        <v>172</v>
      </c>
      <c r="B2542" s="90" t="s">
        <v>1106</v>
      </c>
      <c r="C2542" s="63" t="s">
        <v>1127</v>
      </c>
      <c r="D2542" s="84">
        <v>5</v>
      </c>
      <c r="E2542" s="76" t="s">
        <v>174</v>
      </c>
      <c r="XEV2542" s="49"/>
      <c r="XEW2542" s="49"/>
      <c r="XEX2542" s="49"/>
    </row>
    <row r="2543" ht="22.8" customHeight="1" spans="1:5 16376:16378">
      <c r="A2543" s="78" t="s">
        <v>172</v>
      </c>
      <c r="B2543" s="90" t="s">
        <v>1110</v>
      </c>
      <c r="C2543" s="63" t="s">
        <v>1127</v>
      </c>
      <c r="D2543" s="84">
        <v>2</v>
      </c>
      <c r="E2543" s="76" t="s">
        <v>174</v>
      </c>
      <c r="XEV2543" s="49"/>
      <c r="XEW2543" s="49"/>
      <c r="XEX2543" s="49"/>
    </row>
    <row r="2544" ht="22.8" customHeight="1" spans="1:5 16376:16378">
      <c r="A2544" s="78" t="s">
        <v>172</v>
      </c>
      <c r="B2544" s="90" t="s">
        <v>1096</v>
      </c>
      <c r="C2544" s="63" t="s">
        <v>1127</v>
      </c>
      <c r="D2544" s="84">
        <v>2</v>
      </c>
      <c r="E2544" s="76" t="s">
        <v>174</v>
      </c>
      <c r="XEV2544" s="49"/>
      <c r="XEW2544" s="49"/>
      <c r="XEX2544" s="49"/>
    </row>
    <row r="2545" ht="22.8" customHeight="1" spans="1:5 16376:16378">
      <c r="A2545" s="78" t="s">
        <v>172</v>
      </c>
      <c r="B2545" s="90" t="s">
        <v>1109</v>
      </c>
      <c r="C2545" s="63" t="s">
        <v>1127</v>
      </c>
      <c r="D2545" s="84">
        <v>2</v>
      </c>
      <c r="E2545" s="76" t="s">
        <v>174</v>
      </c>
      <c r="XEV2545" s="49"/>
      <c r="XEW2545" s="49"/>
      <c r="XEX2545" s="49"/>
    </row>
    <row r="2546" ht="22.8" customHeight="1" spans="1:5 16376:16378">
      <c r="A2546" s="78" t="s">
        <v>172</v>
      </c>
      <c r="B2546" s="90" t="s">
        <v>1093</v>
      </c>
      <c r="C2546" s="63" t="s">
        <v>1127</v>
      </c>
      <c r="D2546" s="84">
        <v>1</v>
      </c>
      <c r="E2546" s="76" t="s">
        <v>174</v>
      </c>
      <c r="XEV2546" s="49"/>
      <c r="XEW2546" s="49"/>
      <c r="XEX2546" s="49"/>
    </row>
    <row r="2547" ht="22.8" customHeight="1" spans="1:5 16376:16378">
      <c r="A2547" s="78" t="s">
        <v>172</v>
      </c>
      <c r="B2547" s="90" t="s">
        <v>1097</v>
      </c>
      <c r="C2547" s="63" t="s">
        <v>1127</v>
      </c>
      <c r="D2547" s="84">
        <v>2.5</v>
      </c>
      <c r="E2547" s="76" t="s">
        <v>174</v>
      </c>
      <c r="XEV2547" s="49"/>
      <c r="XEW2547" s="49"/>
      <c r="XEX2547" s="49"/>
    </row>
    <row r="2548" ht="22.8" customHeight="1" spans="1:5 16376:16378">
      <c r="A2548" s="78" t="s">
        <v>172</v>
      </c>
      <c r="B2548" s="90" t="s">
        <v>1099</v>
      </c>
      <c r="C2548" s="63" t="s">
        <v>1127</v>
      </c>
      <c r="D2548" s="84">
        <v>2</v>
      </c>
      <c r="E2548" s="76" t="s">
        <v>174</v>
      </c>
      <c r="XEV2548" s="49"/>
      <c r="XEW2548" s="49"/>
      <c r="XEX2548" s="49"/>
    </row>
    <row r="2549" ht="22.8" customHeight="1" spans="1:5 16376:16378">
      <c r="A2549" s="78" t="s">
        <v>172</v>
      </c>
      <c r="B2549" s="90" t="s">
        <v>1104</v>
      </c>
      <c r="C2549" s="63" t="s">
        <v>1127</v>
      </c>
      <c r="D2549" s="84">
        <v>3</v>
      </c>
      <c r="E2549" s="76" t="s">
        <v>174</v>
      </c>
      <c r="XEV2549" s="49"/>
      <c r="XEW2549" s="49"/>
      <c r="XEX2549" s="49"/>
    </row>
    <row r="2550" ht="22.8" customHeight="1" spans="1:5 16376:16378">
      <c r="A2550" s="78" t="s">
        <v>172</v>
      </c>
      <c r="B2550" s="90" t="s">
        <v>1105</v>
      </c>
      <c r="C2550" s="63" t="s">
        <v>1127</v>
      </c>
      <c r="D2550" s="84">
        <v>2.88</v>
      </c>
      <c r="E2550" s="76" t="s">
        <v>174</v>
      </c>
      <c r="XEV2550" s="49"/>
      <c r="XEW2550" s="49"/>
      <c r="XEX2550" s="49"/>
    </row>
    <row r="2551" ht="22.8" customHeight="1" spans="1:5 16376:16378">
      <c r="A2551" s="78" t="s">
        <v>172</v>
      </c>
      <c r="B2551" s="90" t="s">
        <v>1094</v>
      </c>
      <c r="C2551" s="63" t="s">
        <v>1127</v>
      </c>
      <c r="D2551" s="84">
        <v>1</v>
      </c>
      <c r="E2551" s="76" t="s">
        <v>174</v>
      </c>
      <c r="XEV2551" s="49"/>
      <c r="XEW2551" s="49"/>
      <c r="XEX2551" s="49"/>
    </row>
    <row r="2552" ht="22.8" customHeight="1" spans="1:5 16376:16378">
      <c r="A2552" s="78" t="s">
        <v>172</v>
      </c>
      <c r="B2552" s="90" t="s">
        <v>1107</v>
      </c>
      <c r="C2552" s="63" t="s">
        <v>1127</v>
      </c>
      <c r="D2552" s="84">
        <v>2</v>
      </c>
      <c r="E2552" s="76" t="s">
        <v>174</v>
      </c>
      <c r="XEV2552" s="49"/>
      <c r="XEW2552" s="49"/>
      <c r="XEX2552" s="49"/>
    </row>
    <row r="2553" ht="22.8" customHeight="1" spans="1:5 16376:16378">
      <c r="A2553" s="78" t="s">
        <v>172</v>
      </c>
      <c r="B2553" s="90" t="s">
        <v>1103</v>
      </c>
      <c r="C2553" s="63" t="s">
        <v>1127</v>
      </c>
      <c r="D2553" s="84">
        <v>3</v>
      </c>
      <c r="E2553" s="76" t="s">
        <v>174</v>
      </c>
      <c r="XEV2553" s="49"/>
      <c r="XEW2553" s="49"/>
      <c r="XEX2553" s="49"/>
    </row>
    <row r="2554" ht="22.8" customHeight="1" spans="1:5 16376:16378">
      <c r="A2554" s="78" t="s">
        <v>172</v>
      </c>
      <c r="B2554" s="90" t="s">
        <v>1108</v>
      </c>
      <c r="C2554" s="63" t="s">
        <v>1127</v>
      </c>
      <c r="D2554" s="84">
        <v>1</v>
      </c>
      <c r="E2554" s="76" t="s">
        <v>174</v>
      </c>
      <c r="XEV2554" s="49"/>
      <c r="XEW2554" s="49"/>
      <c r="XEX2554" s="49"/>
    </row>
    <row r="2555" ht="22.8" customHeight="1" spans="1:5 16376:16378">
      <c r="A2555" s="78" t="s">
        <v>172</v>
      </c>
      <c r="B2555" s="90" t="s">
        <v>1102</v>
      </c>
      <c r="C2555" s="63" t="s">
        <v>1127</v>
      </c>
      <c r="D2555" s="84">
        <v>5</v>
      </c>
      <c r="E2555" s="76" t="s">
        <v>174</v>
      </c>
      <c r="XEV2555" s="49"/>
      <c r="XEW2555" s="49"/>
      <c r="XEX2555" s="49"/>
    </row>
    <row r="2556" ht="22.8" customHeight="1" spans="1:5 16376:16378">
      <c r="A2556" s="78" t="s">
        <v>172</v>
      </c>
      <c r="B2556" s="90" t="s">
        <v>252</v>
      </c>
      <c r="C2556" s="63" t="s">
        <v>1127</v>
      </c>
      <c r="D2556" s="84">
        <v>1</v>
      </c>
      <c r="E2556" s="76" t="s">
        <v>174</v>
      </c>
      <c r="XEV2556" s="49"/>
      <c r="XEW2556" s="49"/>
      <c r="XEX2556" s="49"/>
    </row>
    <row r="2557" ht="22.8" customHeight="1" spans="1:5 16376:16378">
      <c r="A2557" s="61" t="s">
        <v>1128</v>
      </c>
      <c r="B2557" s="61"/>
      <c r="C2557" s="61"/>
      <c r="D2557" s="64">
        <f>D2558+D2565+D2568</f>
        <v>1224.75</v>
      </c>
      <c r="E2557" s="63"/>
      <c r="XEV2557" s="49"/>
      <c r="XEW2557" s="49"/>
      <c r="XEX2557" s="49"/>
    </row>
    <row r="2558" ht="22.8" customHeight="1" spans="1:5 16376:16378">
      <c r="A2558" s="61" t="s">
        <v>158</v>
      </c>
      <c r="B2558" s="61"/>
      <c r="C2558" s="61"/>
      <c r="D2558" s="64">
        <v>1020.65</v>
      </c>
      <c r="E2558" s="63"/>
      <c r="XEV2558" s="49"/>
      <c r="XEW2558" s="49"/>
      <c r="XEX2558" s="49"/>
    </row>
    <row r="2559" ht="22.8" customHeight="1" spans="1:5 16376:16378">
      <c r="A2559" s="63" t="s">
        <v>159</v>
      </c>
      <c r="B2559" s="63" t="s">
        <v>160</v>
      </c>
      <c r="C2559" s="63" t="s">
        <v>1129</v>
      </c>
      <c r="D2559" s="77">
        <v>717.57</v>
      </c>
      <c r="E2559" s="67" t="s">
        <v>162</v>
      </c>
      <c r="XEV2559" s="49"/>
      <c r="XEW2559" s="49"/>
      <c r="XEX2559" s="49"/>
    </row>
    <row r="2560" ht="22.8" customHeight="1" spans="1:5 16376:16378">
      <c r="A2560" s="63" t="s">
        <v>159</v>
      </c>
      <c r="B2560" s="63" t="s">
        <v>472</v>
      </c>
      <c r="C2560" s="63" t="s">
        <v>1129</v>
      </c>
      <c r="D2560" s="77">
        <v>2.58</v>
      </c>
      <c r="E2560" s="67" t="s">
        <v>162</v>
      </c>
      <c r="XEV2560" s="49"/>
      <c r="XEW2560" s="49"/>
      <c r="XEX2560" s="49"/>
    </row>
    <row r="2561" ht="22.8" customHeight="1" spans="1:5 16376:16378">
      <c r="A2561" s="63" t="s">
        <v>159</v>
      </c>
      <c r="B2561" s="63" t="s">
        <v>164</v>
      </c>
      <c r="C2561" s="63" t="s">
        <v>1129</v>
      </c>
      <c r="D2561" s="77">
        <v>78.25</v>
      </c>
      <c r="E2561" s="67" t="s">
        <v>162</v>
      </c>
      <c r="XEV2561" s="49"/>
      <c r="XEW2561" s="49"/>
      <c r="XEX2561" s="49"/>
    </row>
    <row r="2562" ht="22.8" customHeight="1" spans="1:5 16376:16378">
      <c r="A2562" s="63" t="s">
        <v>159</v>
      </c>
      <c r="B2562" s="63" t="s">
        <v>166</v>
      </c>
      <c r="C2562" s="63" t="s">
        <v>1129</v>
      </c>
      <c r="D2562" s="77">
        <v>46.2</v>
      </c>
      <c r="E2562" s="67" t="s">
        <v>162</v>
      </c>
      <c r="XEV2562" s="49"/>
      <c r="XEW2562" s="49"/>
      <c r="XEX2562" s="49"/>
    </row>
    <row r="2563" ht="22.8" customHeight="1" spans="1:5 16376:16378">
      <c r="A2563" s="63" t="s">
        <v>159</v>
      </c>
      <c r="B2563" s="63" t="s">
        <v>165</v>
      </c>
      <c r="C2563" s="63" t="s">
        <v>1129</v>
      </c>
      <c r="D2563" s="77">
        <v>156.28</v>
      </c>
      <c r="E2563" s="67" t="s">
        <v>162</v>
      </c>
      <c r="XEV2563" s="49"/>
      <c r="XEW2563" s="49"/>
      <c r="XEX2563" s="49"/>
    </row>
    <row r="2564" ht="22.8" customHeight="1" spans="1:5 16376:16378">
      <c r="A2564" s="63" t="s">
        <v>159</v>
      </c>
      <c r="B2564" s="63" t="s">
        <v>163</v>
      </c>
      <c r="C2564" s="63" t="s">
        <v>1129</v>
      </c>
      <c r="D2564" s="77">
        <v>19.77</v>
      </c>
      <c r="E2564" s="67" t="s">
        <v>162</v>
      </c>
      <c r="XEV2564" s="49"/>
      <c r="XEW2564" s="49"/>
      <c r="XEX2564" s="49"/>
    </row>
    <row r="2565" ht="22.8" customHeight="1" spans="1:5 16376:16378">
      <c r="A2565" s="61" t="s">
        <v>167</v>
      </c>
      <c r="B2565" s="61"/>
      <c r="C2565" s="61"/>
      <c r="D2565" s="64">
        <v>134.5</v>
      </c>
      <c r="E2565" s="63"/>
      <c r="XEV2565" s="49"/>
      <c r="XEW2565" s="49"/>
      <c r="XEX2565" s="49"/>
    </row>
    <row r="2566" ht="22.8" customHeight="1" spans="1:5 16376:16378">
      <c r="A2566" s="63" t="s">
        <v>168</v>
      </c>
      <c r="B2566" s="63" t="s">
        <v>169</v>
      </c>
      <c r="C2566" s="63" t="s">
        <v>1129</v>
      </c>
      <c r="D2566" s="77">
        <v>83.36</v>
      </c>
      <c r="E2566" s="67" t="s">
        <v>162</v>
      </c>
      <c r="XEV2566" s="49"/>
      <c r="XEW2566" s="49"/>
      <c r="XEX2566" s="49"/>
    </row>
    <row r="2567" ht="22.8" customHeight="1" spans="1:5 16376:16378">
      <c r="A2567" s="63" t="s">
        <v>168</v>
      </c>
      <c r="B2567" s="63" t="s">
        <v>170</v>
      </c>
      <c r="C2567" s="63" t="s">
        <v>1129</v>
      </c>
      <c r="D2567" s="77">
        <v>51.14</v>
      </c>
      <c r="E2567" s="67" t="s">
        <v>162</v>
      </c>
      <c r="XEV2567" s="49"/>
      <c r="XEW2567" s="49"/>
      <c r="XEX2567" s="49"/>
    </row>
    <row r="2568" ht="22.8" customHeight="1" spans="1:5 16376:16378">
      <c r="A2568" s="78" t="s">
        <v>1090</v>
      </c>
      <c r="B2568" s="78"/>
      <c r="C2568" s="79"/>
      <c r="D2568" s="80">
        <f>SUM(D2569:D2588)</f>
        <v>69.6</v>
      </c>
      <c r="E2568" s="83"/>
      <c r="XEV2568" s="49"/>
      <c r="XEW2568" s="49"/>
      <c r="XEX2568" s="49"/>
    </row>
    <row r="2569" ht="22.8" customHeight="1" spans="1:5 16376:16378">
      <c r="A2569" s="78" t="s">
        <v>172</v>
      </c>
      <c r="B2569" s="90" t="s">
        <v>1097</v>
      </c>
      <c r="C2569" s="63" t="s">
        <v>1129</v>
      </c>
      <c r="D2569" s="117">
        <v>2.5</v>
      </c>
      <c r="E2569" s="76" t="s">
        <v>174</v>
      </c>
      <c r="XEV2569" s="49"/>
      <c r="XEW2569" s="49"/>
      <c r="XEX2569" s="49"/>
    </row>
    <row r="2570" ht="22.8" customHeight="1" spans="1:5 16376:16378">
      <c r="A2570" s="78" t="s">
        <v>172</v>
      </c>
      <c r="B2570" s="90" t="s">
        <v>1101</v>
      </c>
      <c r="C2570" s="63" t="s">
        <v>1129</v>
      </c>
      <c r="D2570" s="117">
        <v>2</v>
      </c>
      <c r="E2570" s="76" t="s">
        <v>174</v>
      </c>
      <c r="XEV2570" s="49"/>
      <c r="XEW2570" s="49"/>
      <c r="XEX2570" s="49"/>
    </row>
    <row r="2571" ht="22.8" customHeight="1" spans="1:5 16376:16378">
      <c r="A2571" s="78" t="s">
        <v>172</v>
      </c>
      <c r="B2571" s="90" t="s">
        <v>1095</v>
      </c>
      <c r="C2571" s="63" t="s">
        <v>1129</v>
      </c>
      <c r="D2571" s="117">
        <v>2</v>
      </c>
      <c r="E2571" s="76" t="s">
        <v>174</v>
      </c>
      <c r="XEV2571" s="49"/>
      <c r="XEW2571" s="49"/>
      <c r="XEX2571" s="49"/>
    </row>
    <row r="2572" ht="22.8" customHeight="1" spans="1:5 16376:16378">
      <c r="A2572" s="78" t="s">
        <v>172</v>
      </c>
      <c r="B2572" s="90" t="s">
        <v>1105</v>
      </c>
      <c r="C2572" s="63" t="s">
        <v>1129</v>
      </c>
      <c r="D2572" s="117">
        <v>3.6</v>
      </c>
      <c r="E2572" s="76" t="s">
        <v>174</v>
      </c>
      <c r="XEV2572" s="49"/>
      <c r="XEW2572" s="49"/>
      <c r="XEX2572" s="49"/>
    </row>
    <row r="2573" ht="22.8" customHeight="1" spans="1:5 16376:16378">
      <c r="A2573" s="78" t="s">
        <v>172</v>
      </c>
      <c r="B2573" s="90" t="s">
        <v>1096</v>
      </c>
      <c r="C2573" s="63" t="s">
        <v>1129</v>
      </c>
      <c r="D2573" s="117">
        <v>2</v>
      </c>
      <c r="E2573" s="76" t="s">
        <v>174</v>
      </c>
      <c r="XEV2573" s="49"/>
      <c r="XEW2573" s="49"/>
      <c r="XEX2573" s="49"/>
    </row>
    <row r="2574" ht="22.8" customHeight="1" spans="1:5 16376:16378">
      <c r="A2574" s="78" t="s">
        <v>172</v>
      </c>
      <c r="B2574" s="90" t="s">
        <v>1092</v>
      </c>
      <c r="C2574" s="63" t="s">
        <v>1129</v>
      </c>
      <c r="D2574" s="117">
        <v>25</v>
      </c>
      <c r="E2574" s="76" t="s">
        <v>174</v>
      </c>
      <c r="XEV2574" s="49"/>
      <c r="XEW2574" s="49"/>
      <c r="XEX2574" s="49"/>
    </row>
    <row r="2575" ht="22.8" customHeight="1" spans="1:5 16376:16378">
      <c r="A2575" s="78" t="s">
        <v>172</v>
      </c>
      <c r="B2575" s="90" t="s">
        <v>1109</v>
      </c>
      <c r="C2575" s="63" t="s">
        <v>1129</v>
      </c>
      <c r="D2575" s="117">
        <v>2</v>
      </c>
      <c r="E2575" s="76" t="s">
        <v>174</v>
      </c>
      <c r="XEV2575" s="49"/>
      <c r="XEW2575" s="49"/>
      <c r="XEX2575" s="49"/>
    </row>
    <row r="2576" ht="22.8" customHeight="1" spans="1:5 16376:16378">
      <c r="A2576" s="78" t="s">
        <v>172</v>
      </c>
      <c r="B2576" s="90" t="s">
        <v>1107</v>
      </c>
      <c r="C2576" s="63" t="s">
        <v>1129</v>
      </c>
      <c r="D2576" s="117">
        <v>2</v>
      </c>
      <c r="E2576" s="76" t="s">
        <v>174</v>
      </c>
      <c r="XEV2576" s="49"/>
      <c r="XEW2576" s="49"/>
      <c r="XEX2576" s="49"/>
    </row>
    <row r="2577" ht="22.8" customHeight="1" spans="1:5 16376:16378">
      <c r="A2577" s="78" t="s">
        <v>172</v>
      </c>
      <c r="B2577" s="90" t="s">
        <v>1102</v>
      </c>
      <c r="C2577" s="63" t="s">
        <v>1129</v>
      </c>
      <c r="D2577" s="117">
        <v>5</v>
      </c>
      <c r="E2577" s="76" t="s">
        <v>174</v>
      </c>
      <c r="XEV2577" s="49"/>
      <c r="XEW2577" s="49"/>
      <c r="XEX2577" s="49"/>
    </row>
    <row r="2578" ht="22.8" customHeight="1" spans="1:5 16376:16378">
      <c r="A2578" s="78" t="s">
        <v>172</v>
      </c>
      <c r="B2578" s="90" t="s">
        <v>1106</v>
      </c>
      <c r="C2578" s="63" t="s">
        <v>1129</v>
      </c>
      <c r="D2578" s="117">
        <v>5</v>
      </c>
      <c r="E2578" s="76" t="s">
        <v>174</v>
      </c>
      <c r="XEV2578" s="49"/>
      <c r="XEW2578" s="49"/>
      <c r="XEX2578" s="49"/>
    </row>
    <row r="2579" ht="22.8" customHeight="1" spans="1:5 16376:16378">
      <c r="A2579" s="78" t="s">
        <v>172</v>
      </c>
      <c r="B2579" s="90" t="s">
        <v>1130</v>
      </c>
      <c r="C2579" s="63" t="s">
        <v>1129</v>
      </c>
      <c r="D2579" s="117">
        <v>1</v>
      </c>
      <c r="E2579" s="76" t="s">
        <v>174</v>
      </c>
      <c r="XEV2579" s="49"/>
      <c r="XEW2579" s="49"/>
      <c r="XEX2579" s="49"/>
    </row>
    <row r="2580" ht="22.8" customHeight="1" spans="1:5 16376:16378">
      <c r="A2580" s="78" t="s">
        <v>172</v>
      </c>
      <c r="B2580" s="90" t="s">
        <v>1091</v>
      </c>
      <c r="C2580" s="63" t="s">
        <v>1129</v>
      </c>
      <c r="D2580" s="117">
        <v>1</v>
      </c>
      <c r="E2580" s="76" t="s">
        <v>174</v>
      </c>
      <c r="XEV2580" s="49"/>
      <c r="XEW2580" s="49"/>
      <c r="XEX2580" s="49"/>
    </row>
    <row r="2581" ht="22.8" customHeight="1" spans="1:5 16376:16378">
      <c r="A2581" s="78" t="s">
        <v>172</v>
      </c>
      <c r="B2581" s="90" t="s">
        <v>1099</v>
      </c>
      <c r="C2581" s="63" t="s">
        <v>1129</v>
      </c>
      <c r="D2581" s="117">
        <v>2</v>
      </c>
      <c r="E2581" s="76" t="s">
        <v>174</v>
      </c>
      <c r="XEV2581" s="49"/>
      <c r="XEW2581" s="49"/>
      <c r="XEX2581" s="49"/>
    </row>
    <row r="2582" ht="22.8" customHeight="1" spans="1:5 16376:16378">
      <c r="A2582" s="78" t="s">
        <v>172</v>
      </c>
      <c r="B2582" s="90" t="s">
        <v>1131</v>
      </c>
      <c r="C2582" s="63" t="s">
        <v>1129</v>
      </c>
      <c r="D2582" s="117">
        <v>1</v>
      </c>
      <c r="E2582" s="76" t="s">
        <v>174</v>
      </c>
      <c r="XEV2582" s="49"/>
      <c r="XEW2582" s="49"/>
      <c r="XEX2582" s="49"/>
    </row>
    <row r="2583" ht="22.8" customHeight="1" spans="1:5 16376:16378">
      <c r="A2583" s="78" t="s">
        <v>172</v>
      </c>
      <c r="B2583" s="90" t="s">
        <v>1103</v>
      </c>
      <c r="C2583" s="63" t="s">
        <v>1129</v>
      </c>
      <c r="D2583" s="117">
        <v>3</v>
      </c>
      <c r="E2583" s="76" t="s">
        <v>174</v>
      </c>
      <c r="XEV2583" s="49"/>
      <c r="XEW2583" s="49"/>
      <c r="XEX2583" s="49"/>
    </row>
    <row r="2584" ht="22.8" customHeight="1" spans="1:5 16376:16378">
      <c r="A2584" s="78" t="s">
        <v>172</v>
      </c>
      <c r="B2584" s="90" t="s">
        <v>1093</v>
      </c>
      <c r="C2584" s="63" t="s">
        <v>1129</v>
      </c>
      <c r="D2584" s="117">
        <v>1</v>
      </c>
      <c r="E2584" s="76" t="s">
        <v>174</v>
      </c>
      <c r="XEV2584" s="49"/>
      <c r="XEW2584" s="49"/>
      <c r="XEX2584" s="49"/>
    </row>
    <row r="2585" ht="22.8" customHeight="1" spans="1:5 16376:16378">
      <c r="A2585" s="78" t="s">
        <v>172</v>
      </c>
      <c r="B2585" s="90" t="s">
        <v>1104</v>
      </c>
      <c r="C2585" s="63" t="s">
        <v>1129</v>
      </c>
      <c r="D2585" s="117">
        <v>3</v>
      </c>
      <c r="E2585" s="76" t="s">
        <v>174</v>
      </c>
      <c r="XEV2585" s="49"/>
      <c r="XEW2585" s="49"/>
      <c r="XEX2585" s="49"/>
    </row>
    <row r="2586" ht="22.8" customHeight="1" spans="1:5 16376:16378">
      <c r="A2586" s="78" t="s">
        <v>172</v>
      </c>
      <c r="B2586" s="90" t="s">
        <v>1100</v>
      </c>
      <c r="C2586" s="63" t="s">
        <v>1129</v>
      </c>
      <c r="D2586" s="117">
        <v>3.5</v>
      </c>
      <c r="E2586" s="76" t="s">
        <v>174</v>
      </c>
      <c r="XEV2586" s="49"/>
      <c r="XEW2586" s="49"/>
      <c r="XEX2586" s="49"/>
    </row>
    <row r="2587" ht="22.8" customHeight="1" spans="1:5 16376:16378">
      <c r="A2587" s="78" t="s">
        <v>172</v>
      </c>
      <c r="B2587" s="90" t="s">
        <v>1110</v>
      </c>
      <c r="C2587" s="63" t="s">
        <v>1129</v>
      </c>
      <c r="D2587" s="117">
        <v>2</v>
      </c>
      <c r="E2587" s="76" t="s">
        <v>174</v>
      </c>
      <c r="XEV2587" s="49"/>
      <c r="XEW2587" s="49"/>
      <c r="XEX2587" s="49"/>
    </row>
    <row r="2588" ht="22.8" customHeight="1" spans="1:5 16376:16378">
      <c r="A2588" s="78" t="s">
        <v>172</v>
      </c>
      <c r="B2588" s="90" t="s">
        <v>252</v>
      </c>
      <c r="C2588" s="63" t="s">
        <v>1129</v>
      </c>
      <c r="D2588" s="117">
        <v>1</v>
      </c>
      <c r="E2588" s="76" t="s">
        <v>174</v>
      </c>
      <c r="XEV2588" s="49"/>
      <c r="XEW2588" s="49"/>
      <c r="XEX2588" s="49"/>
    </row>
    <row r="2589" ht="22.8" customHeight="1" spans="1:5 16376:16378">
      <c r="A2589" s="61" t="s">
        <v>1132</v>
      </c>
      <c r="B2589" s="61"/>
      <c r="C2589" s="61"/>
      <c r="D2589" s="64">
        <f>D2590+D2597+D2600</f>
        <v>1400.11</v>
      </c>
      <c r="E2589" s="63"/>
      <c r="XEV2589" s="49"/>
      <c r="XEW2589" s="49"/>
      <c r="XEX2589" s="49"/>
    </row>
    <row r="2590" ht="22.8" customHeight="1" spans="1:5 16376:16378">
      <c r="A2590" s="61" t="s">
        <v>158</v>
      </c>
      <c r="B2590" s="61"/>
      <c r="C2590" s="61"/>
      <c r="D2590" s="64">
        <v>1164.32</v>
      </c>
      <c r="E2590" s="63"/>
      <c r="XEV2590" s="49"/>
      <c r="XEW2590" s="49"/>
      <c r="XEX2590" s="49"/>
    </row>
    <row r="2591" ht="22.8" customHeight="1" spans="1:5 16376:16378">
      <c r="A2591" s="63" t="s">
        <v>159</v>
      </c>
      <c r="B2591" s="63" t="s">
        <v>160</v>
      </c>
      <c r="C2591" s="63" t="s">
        <v>1133</v>
      </c>
      <c r="D2591" s="77">
        <v>805.21</v>
      </c>
      <c r="E2591" s="67" t="s">
        <v>162</v>
      </c>
      <c r="XEV2591" s="49"/>
      <c r="XEW2591" s="49"/>
      <c r="XEX2591" s="49"/>
    </row>
    <row r="2592" ht="22.8" customHeight="1" spans="1:5 16376:16378">
      <c r="A2592" s="63" t="s">
        <v>159</v>
      </c>
      <c r="B2592" s="63" t="s">
        <v>164</v>
      </c>
      <c r="C2592" s="63" t="s">
        <v>1133</v>
      </c>
      <c r="D2592" s="77">
        <v>88</v>
      </c>
      <c r="E2592" s="67" t="s">
        <v>162</v>
      </c>
      <c r="XEV2592" s="49"/>
      <c r="XEW2592" s="49"/>
      <c r="XEX2592" s="49"/>
    </row>
    <row r="2593" ht="22.8" customHeight="1" spans="1:5 16376:16378">
      <c r="A2593" s="63" t="s">
        <v>159</v>
      </c>
      <c r="B2593" s="63" t="s">
        <v>166</v>
      </c>
      <c r="C2593" s="63" t="s">
        <v>1133</v>
      </c>
      <c r="D2593" s="77">
        <v>54.6</v>
      </c>
      <c r="E2593" s="67" t="s">
        <v>162</v>
      </c>
      <c r="XEV2593" s="49"/>
      <c r="XEW2593" s="49"/>
      <c r="XEX2593" s="49"/>
    </row>
    <row r="2594" ht="22.8" customHeight="1" spans="1:5 16376:16378">
      <c r="A2594" s="63" t="s">
        <v>159</v>
      </c>
      <c r="B2594" s="63" t="s">
        <v>472</v>
      </c>
      <c r="C2594" s="63" t="s">
        <v>1133</v>
      </c>
      <c r="D2594" s="77">
        <v>9.03</v>
      </c>
      <c r="E2594" s="67" t="s">
        <v>162</v>
      </c>
      <c r="XEV2594" s="49"/>
      <c r="XEW2594" s="49"/>
      <c r="XEX2594" s="49"/>
    </row>
    <row r="2595" ht="22.8" customHeight="1" spans="1:5 16376:16378">
      <c r="A2595" s="63" t="s">
        <v>159</v>
      </c>
      <c r="B2595" s="63" t="s">
        <v>163</v>
      </c>
      <c r="C2595" s="63" t="s">
        <v>1133</v>
      </c>
      <c r="D2595" s="77">
        <v>32.18</v>
      </c>
      <c r="E2595" s="67" t="s">
        <v>162</v>
      </c>
      <c r="XEV2595" s="49"/>
      <c r="XEW2595" s="49"/>
      <c r="XEX2595" s="49"/>
    </row>
    <row r="2596" ht="22.8" customHeight="1" spans="1:5 16376:16378">
      <c r="A2596" s="63" t="s">
        <v>159</v>
      </c>
      <c r="B2596" s="63" t="s">
        <v>165</v>
      </c>
      <c r="C2596" s="63" t="s">
        <v>1133</v>
      </c>
      <c r="D2596" s="77">
        <v>175.3</v>
      </c>
      <c r="E2596" s="67" t="s">
        <v>162</v>
      </c>
      <c r="XEV2596" s="49"/>
      <c r="XEW2596" s="49"/>
      <c r="XEX2596" s="49"/>
    </row>
    <row r="2597" ht="22.8" customHeight="1" spans="1:5 16376:16378">
      <c r="A2597" s="61" t="s">
        <v>167</v>
      </c>
      <c r="B2597" s="61"/>
      <c r="C2597" s="61"/>
      <c r="D2597" s="64">
        <v>161.75</v>
      </c>
      <c r="E2597" s="63"/>
      <c r="XEV2597" s="49"/>
      <c r="XEW2597" s="49"/>
      <c r="XEX2597" s="49"/>
    </row>
    <row r="2598" ht="22.8" customHeight="1" spans="1:5 16376:16378">
      <c r="A2598" s="63" t="s">
        <v>168</v>
      </c>
      <c r="B2598" s="63" t="s">
        <v>169</v>
      </c>
      <c r="C2598" s="63" t="s">
        <v>1133</v>
      </c>
      <c r="D2598" s="77">
        <v>98</v>
      </c>
      <c r="E2598" s="67" t="s">
        <v>162</v>
      </c>
      <c r="XEV2598" s="49"/>
      <c r="XEW2598" s="49"/>
      <c r="XEX2598" s="49"/>
    </row>
    <row r="2599" ht="22.8" customHeight="1" spans="1:5 16376:16378">
      <c r="A2599" s="63" t="s">
        <v>168</v>
      </c>
      <c r="B2599" s="63" t="s">
        <v>170</v>
      </c>
      <c r="C2599" s="63" t="s">
        <v>1133</v>
      </c>
      <c r="D2599" s="77">
        <v>63.75</v>
      </c>
      <c r="E2599" s="67" t="s">
        <v>162</v>
      </c>
      <c r="XEV2599" s="49"/>
      <c r="XEW2599" s="49"/>
      <c r="XEX2599" s="49"/>
    </row>
    <row r="2600" ht="22.8" customHeight="1" spans="1:5 16376:16378">
      <c r="A2600" s="78" t="s">
        <v>1090</v>
      </c>
      <c r="B2600" s="78"/>
      <c r="C2600" s="79"/>
      <c r="D2600" s="80">
        <f>SUM(D2601:D2621)</f>
        <v>74.04</v>
      </c>
      <c r="E2600" s="83"/>
      <c r="XEV2600" s="49"/>
      <c r="XEW2600" s="49"/>
      <c r="XEX2600" s="49"/>
    </row>
    <row r="2601" ht="22.8" customHeight="1" spans="1:5 16376:16378">
      <c r="A2601" s="78" t="s">
        <v>172</v>
      </c>
      <c r="B2601" s="115" t="s">
        <v>1097</v>
      </c>
      <c r="C2601" s="63" t="s">
        <v>1133</v>
      </c>
      <c r="D2601" s="84">
        <v>2.5</v>
      </c>
      <c r="E2601" s="76" t="s">
        <v>174</v>
      </c>
      <c r="XEV2601" s="49"/>
      <c r="XEW2601" s="49"/>
      <c r="XEX2601" s="49"/>
    </row>
    <row r="2602" ht="22.8" customHeight="1" spans="1:5 16376:16378">
      <c r="A2602" s="78" t="s">
        <v>172</v>
      </c>
      <c r="B2602" s="115" t="s">
        <v>1103</v>
      </c>
      <c r="C2602" s="63" t="s">
        <v>1133</v>
      </c>
      <c r="D2602" s="84">
        <v>3</v>
      </c>
      <c r="E2602" s="76" t="s">
        <v>174</v>
      </c>
      <c r="XEV2602" s="49"/>
      <c r="XEW2602" s="49"/>
      <c r="XEX2602" s="49"/>
    </row>
    <row r="2603" ht="22.8" customHeight="1" spans="1:5 16376:16378">
      <c r="A2603" s="78" t="s">
        <v>172</v>
      </c>
      <c r="B2603" s="115" t="s">
        <v>1134</v>
      </c>
      <c r="C2603" s="63" t="s">
        <v>1133</v>
      </c>
      <c r="D2603" s="84">
        <v>5</v>
      </c>
      <c r="E2603" s="76" t="s">
        <v>174</v>
      </c>
      <c r="XEV2603" s="49"/>
      <c r="XEW2603" s="49"/>
      <c r="XEX2603" s="49"/>
    </row>
    <row r="2604" ht="22.8" customHeight="1" spans="1:5 16376:16378">
      <c r="A2604" s="78" t="s">
        <v>172</v>
      </c>
      <c r="B2604" s="115" t="s">
        <v>1096</v>
      </c>
      <c r="C2604" s="63" t="s">
        <v>1133</v>
      </c>
      <c r="D2604" s="84">
        <v>2</v>
      </c>
      <c r="E2604" s="76" t="s">
        <v>174</v>
      </c>
      <c r="XEV2604" s="49"/>
      <c r="XEW2604" s="49"/>
      <c r="XEX2604" s="49"/>
    </row>
    <row r="2605" ht="22.8" customHeight="1" spans="1:5 16376:16378">
      <c r="A2605" s="78" t="s">
        <v>172</v>
      </c>
      <c r="B2605" s="115" t="s">
        <v>1109</v>
      </c>
      <c r="C2605" s="63" t="s">
        <v>1133</v>
      </c>
      <c r="D2605" s="84">
        <v>2</v>
      </c>
      <c r="E2605" s="76" t="s">
        <v>174</v>
      </c>
      <c r="XEV2605" s="49"/>
      <c r="XEW2605" s="49"/>
      <c r="XEX2605" s="49"/>
    </row>
    <row r="2606" ht="22.8" customHeight="1" spans="1:5 16376:16378">
      <c r="A2606" s="78" t="s">
        <v>172</v>
      </c>
      <c r="B2606" s="115" t="s">
        <v>1099</v>
      </c>
      <c r="C2606" s="63" t="s">
        <v>1133</v>
      </c>
      <c r="D2606" s="84">
        <v>2</v>
      </c>
      <c r="E2606" s="76" t="s">
        <v>174</v>
      </c>
      <c r="XEV2606" s="49"/>
      <c r="XEW2606" s="49"/>
      <c r="XEX2606" s="49"/>
    </row>
    <row r="2607" ht="22.8" customHeight="1" spans="1:5 16376:16378">
      <c r="A2607" s="78" t="s">
        <v>172</v>
      </c>
      <c r="B2607" s="115" t="s">
        <v>1094</v>
      </c>
      <c r="C2607" s="63" t="s">
        <v>1133</v>
      </c>
      <c r="D2607" s="84">
        <v>1</v>
      </c>
      <c r="E2607" s="76" t="s">
        <v>174</v>
      </c>
      <c r="XEV2607" s="49"/>
      <c r="XEW2607" s="49"/>
      <c r="XEX2607" s="49"/>
    </row>
    <row r="2608" ht="22.8" customHeight="1" spans="1:5 16376:16378">
      <c r="A2608" s="78" t="s">
        <v>172</v>
      </c>
      <c r="B2608" s="115" t="s">
        <v>1093</v>
      </c>
      <c r="C2608" s="63" t="s">
        <v>1133</v>
      </c>
      <c r="D2608" s="84">
        <v>1</v>
      </c>
      <c r="E2608" s="76" t="s">
        <v>174</v>
      </c>
      <c r="XEV2608" s="49"/>
      <c r="XEW2608" s="49"/>
      <c r="XEX2608" s="49"/>
    </row>
    <row r="2609" ht="22.8" customHeight="1" spans="1:5 16376:16378">
      <c r="A2609" s="78" t="s">
        <v>172</v>
      </c>
      <c r="B2609" s="115" t="s">
        <v>1110</v>
      </c>
      <c r="C2609" s="63" t="s">
        <v>1133</v>
      </c>
      <c r="D2609" s="84">
        <v>2</v>
      </c>
      <c r="E2609" s="76" t="s">
        <v>174</v>
      </c>
      <c r="XEV2609" s="49"/>
      <c r="XEW2609" s="49"/>
      <c r="XEX2609" s="49"/>
    </row>
    <row r="2610" ht="22.8" customHeight="1" spans="1:5 16376:16378">
      <c r="A2610" s="78" t="s">
        <v>172</v>
      </c>
      <c r="B2610" s="115" t="s">
        <v>1100</v>
      </c>
      <c r="C2610" s="63" t="s">
        <v>1133</v>
      </c>
      <c r="D2610" s="84">
        <v>3.5</v>
      </c>
      <c r="E2610" s="76" t="s">
        <v>174</v>
      </c>
      <c r="XEV2610" s="49"/>
      <c r="XEW2610" s="49"/>
      <c r="XEX2610" s="49"/>
    </row>
    <row r="2611" ht="22.8" customHeight="1" spans="1:5 16376:16378">
      <c r="A2611" s="78" t="s">
        <v>172</v>
      </c>
      <c r="B2611" s="115" t="s">
        <v>1091</v>
      </c>
      <c r="C2611" s="63" t="s">
        <v>1133</v>
      </c>
      <c r="D2611" s="84">
        <v>1</v>
      </c>
      <c r="E2611" s="76" t="s">
        <v>174</v>
      </c>
      <c r="XEV2611" s="49"/>
      <c r="XEW2611" s="49"/>
      <c r="XEX2611" s="49"/>
    </row>
    <row r="2612" ht="22.8" customHeight="1" spans="1:5 16376:16378">
      <c r="A2612" s="78" t="s">
        <v>172</v>
      </c>
      <c r="B2612" s="115" t="s">
        <v>1095</v>
      </c>
      <c r="C2612" s="63" t="s">
        <v>1133</v>
      </c>
      <c r="D2612" s="84">
        <v>2</v>
      </c>
      <c r="E2612" s="76" t="s">
        <v>174</v>
      </c>
      <c r="XEV2612" s="49"/>
      <c r="XEW2612" s="49"/>
      <c r="XEX2612" s="49"/>
    </row>
    <row r="2613" ht="22.8" customHeight="1" spans="1:5 16376:16378">
      <c r="A2613" s="78" t="s">
        <v>172</v>
      </c>
      <c r="B2613" s="115" t="s">
        <v>1135</v>
      </c>
      <c r="C2613" s="63" t="s">
        <v>1133</v>
      </c>
      <c r="D2613" s="84">
        <v>3</v>
      </c>
      <c r="E2613" s="76" t="s">
        <v>174</v>
      </c>
      <c r="XEV2613" s="49"/>
      <c r="XEW2613" s="49"/>
      <c r="XEX2613" s="49"/>
    </row>
    <row r="2614" ht="22.8" customHeight="1" spans="1:5 16376:16378">
      <c r="A2614" s="78" t="s">
        <v>172</v>
      </c>
      <c r="B2614" s="115" t="s">
        <v>1092</v>
      </c>
      <c r="C2614" s="63" t="s">
        <v>1133</v>
      </c>
      <c r="D2614" s="84">
        <v>25</v>
      </c>
      <c r="E2614" s="76" t="s">
        <v>174</v>
      </c>
      <c r="XEV2614" s="49"/>
      <c r="XEW2614" s="49"/>
      <c r="XEX2614" s="49"/>
    </row>
    <row r="2615" ht="22.8" customHeight="1" spans="1:5 16376:16378">
      <c r="A2615" s="78" t="s">
        <v>172</v>
      </c>
      <c r="B2615" s="115" t="s">
        <v>1102</v>
      </c>
      <c r="C2615" s="63" t="s">
        <v>1133</v>
      </c>
      <c r="D2615" s="84">
        <v>5</v>
      </c>
      <c r="E2615" s="76" t="s">
        <v>174</v>
      </c>
      <c r="XEV2615" s="49"/>
      <c r="XEW2615" s="49"/>
      <c r="XEX2615" s="49"/>
    </row>
    <row r="2616" ht="22.8" customHeight="1" spans="1:5 16376:16378">
      <c r="A2616" s="78" t="s">
        <v>172</v>
      </c>
      <c r="B2616" s="115" t="s">
        <v>1105</v>
      </c>
      <c r="C2616" s="63" t="s">
        <v>1133</v>
      </c>
      <c r="D2616" s="84">
        <v>5.04</v>
      </c>
      <c r="E2616" s="76" t="s">
        <v>174</v>
      </c>
      <c r="XEV2616" s="49"/>
      <c r="XEW2616" s="49"/>
      <c r="XEX2616" s="49"/>
    </row>
    <row r="2617" ht="22.8" customHeight="1" spans="1:5 16376:16378">
      <c r="A2617" s="78" t="s">
        <v>172</v>
      </c>
      <c r="B2617" s="115" t="s">
        <v>1104</v>
      </c>
      <c r="C2617" s="63" t="s">
        <v>1133</v>
      </c>
      <c r="D2617" s="84">
        <v>3</v>
      </c>
      <c r="E2617" s="76" t="s">
        <v>174</v>
      </c>
      <c r="XEV2617" s="49"/>
      <c r="XEW2617" s="49"/>
      <c r="XEX2617" s="49"/>
    </row>
    <row r="2618" ht="22.8" customHeight="1" spans="1:5 16376:16378">
      <c r="A2618" s="78" t="s">
        <v>172</v>
      </c>
      <c r="B2618" s="115" t="s">
        <v>1107</v>
      </c>
      <c r="C2618" s="63" t="s">
        <v>1133</v>
      </c>
      <c r="D2618" s="84">
        <v>2</v>
      </c>
      <c r="E2618" s="76" t="s">
        <v>174</v>
      </c>
      <c r="XEV2618" s="49"/>
      <c r="XEW2618" s="49"/>
      <c r="XEX2618" s="49"/>
    </row>
    <row r="2619" ht="22.8" customHeight="1" spans="1:5 16376:16378">
      <c r="A2619" s="78" t="s">
        <v>172</v>
      </c>
      <c r="B2619" s="115" t="s">
        <v>1101</v>
      </c>
      <c r="C2619" s="63" t="s">
        <v>1133</v>
      </c>
      <c r="D2619" s="84">
        <v>2</v>
      </c>
      <c r="E2619" s="76" t="s">
        <v>174</v>
      </c>
      <c r="XEV2619" s="49"/>
      <c r="XEW2619" s="49"/>
      <c r="XEX2619" s="49"/>
    </row>
    <row r="2620" ht="22.8" customHeight="1" spans="1:5 16376:16378">
      <c r="A2620" s="78" t="s">
        <v>172</v>
      </c>
      <c r="B2620" s="115" t="s">
        <v>1108</v>
      </c>
      <c r="C2620" s="63" t="s">
        <v>1133</v>
      </c>
      <c r="D2620" s="84">
        <v>1</v>
      </c>
      <c r="E2620" s="76" t="s">
        <v>174</v>
      </c>
      <c r="XEV2620" s="49"/>
      <c r="XEW2620" s="49"/>
      <c r="XEX2620" s="49"/>
    </row>
    <row r="2621" ht="22.8" customHeight="1" spans="1:5 16376:16378">
      <c r="A2621" s="78" t="s">
        <v>172</v>
      </c>
      <c r="B2621" s="115" t="s">
        <v>252</v>
      </c>
      <c r="C2621" s="63" t="s">
        <v>1133</v>
      </c>
      <c r="D2621" s="73">
        <v>1</v>
      </c>
      <c r="E2621" s="76" t="s">
        <v>174</v>
      </c>
      <c r="XEV2621" s="49"/>
      <c r="XEW2621" s="49"/>
      <c r="XEX2621" s="49"/>
    </row>
    <row r="2622" ht="22.8" customHeight="1" spans="1:5 16376:16378">
      <c r="A2622" s="61" t="s">
        <v>1136</v>
      </c>
      <c r="B2622" s="61"/>
      <c r="C2622" s="61"/>
      <c r="D2622" s="64">
        <f>D2623+D2630+D2633</f>
        <v>1158.36</v>
      </c>
      <c r="E2622" s="63"/>
      <c r="XEV2622" s="49"/>
      <c r="XEW2622" s="49"/>
      <c r="XEX2622" s="49"/>
    </row>
    <row r="2623" ht="22.8" customHeight="1" spans="1:5 16376:16378">
      <c r="A2623" s="61" t="s">
        <v>158</v>
      </c>
      <c r="B2623" s="61"/>
      <c r="C2623" s="61"/>
      <c r="D2623" s="64">
        <v>958.26</v>
      </c>
      <c r="E2623" s="63"/>
      <c r="XEV2623" s="49"/>
      <c r="XEW2623" s="49"/>
      <c r="XEX2623" s="49"/>
    </row>
    <row r="2624" ht="22.8" customHeight="1" spans="1:5 16376:16378">
      <c r="A2624" s="63" t="s">
        <v>159</v>
      </c>
      <c r="B2624" s="63" t="s">
        <v>165</v>
      </c>
      <c r="C2624" s="63" t="s">
        <v>1137</v>
      </c>
      <c r="D2624" s="77">
        <v>147.01</v>
      </c>
      <c r="E2624" s="67" t="s">
        <v>162</v>
      </c>
      <c r="XEV2624" s="49"/>
      <c r="XEW2624" s="49"/>
      <c r="XEX2624" s="49"/>
    </row>
    <row r="2625" ht="22.8" customHeight="1" spans="1:5 16376:16378">
      <c r="A2625" s="63" t="s">
        <v>159</v>
      </c>
      <c r="B2625" s="63" t="s">
        <v>160</v>
      </c>
      <c r="C2625" s="63" t="s">
        <v>1137</v>
      </c>
      <c r="D2625" s="77">
        <v>677.82</v>
      </c>
      <c r="E2625" s="67" t="s">
        <v>162</v>
      </c>
      <c r="XEV2625" s="49"/>
      <c r="XEW2625" s="49"/>
      <c r="XEX2625" s="49"/>
    </row>
    <row r="2626" ht="22.8" customHeight="1" spans="1:5 16376:16378">
      <c r="A2626" s="63" t="s">
        <v>159</v>
      </c>
      <c r="B2626" s="63" t="s">
        <v>472</v>
      </c>
      <c r="C2626" s="63" t="s">
        <v>1137</v>
      </c>
      <c r="D2626" s="77">
        <v>2.58</v>
      </c>
      <c r="E2626" s="67" t="s">
        <v>162</v>
      </c>
      <c r="XEV2626" s="49"/>
      <c r="XEW2626" s="49"/>
      <c r="XEX2626" s="49"/>
    </row>
    <row r="2627" ht="22.8" customHeight="1" spans="1:5 16376:16378">
      <c r="A2627" s="63" t="s">
        <v>159</v>
      </c>
      <c r="B2627" s="63" t="s">
        <v>163</v>
      </c>
      <c r="C2627" s="63" t="s">
        <v>1137</v>
      </c>
      <c r="D2627" s="77">
        <v>12.02</v>
      </c>
      <c r="E2627" s="67" t="s">
        <v>162</v>
      </c>
      <c r="XEV2627" s="49"/>
      <c r="XEW2627" s="49"/>
      <c r="XEX2627" s="49"/>
    </row>
    <row r="2628" ht="22.8" customHeight="1" spans="1:5 16376:16378">
      <c r="A2628" s="63" t="s">
        <v>159</v>
      </c>
      <c r="B2628" s="63" t="s">
        <v>164</v>
      </c>
      <c r="C2628" s="63" t="s">
        <v>1137</v>
      </c>
      <c r="D2628" s="77">
        <v>73.84</v>
      </c>
      <c r="E2628" s="67" t="s">
        <v>162</v>
      </c>
      <c r="XEV2628" s="49"/>
      <c r="XEW2628" s="49"/>
      <c r="XEX2628" s="49"/>
    </row>
    <row r="2629" ht="22.8" customHeight="1" spans="1:5 16376:16378">
      <c r="A2629" s="63" t="s">
        <v>159</v>
      </c>
      <c r="B2629" s="63" t="s">
        <v>166</v>
      </c>
      <c r="C2629" s="63" t="s">
        <v>1137</v>
      </c>
      <c r="D2629" s="77">
        <v>45</v>
      </c>
      <c r="E2629" s="67" t="s">
        <v>162</v>
      </c>
      <c r="XEV2629" s="49"/>
      <c r="XEW2629" s="49"/>
      <c r="XEX2629" s="49"/>
    </row>
    <row r="2630" ht="22.8" customHeight="1" spans="1:5 16376:16378">
      <c r="A2630" s="61" t="s">
        <v>167</v>
      </c>
      <c r="B2630" s="61"/>
      <c r="C2630" s="61"/>
      <c r="D2630" s="64">
        <v>128.46</v>
      </c>
      <c r="E2630" s="63"/>
      <c r="XEV2630" s="49"/>
      <c r="XEW2630" s="49"/>
      <c r="XEX2630" s="49"/>
    </row>
    <row r="2631" ht="22.8" customHeight="1" spans="1:5 16376:16378">
      <c r="A2631" s="63" t="s">
        <v>168</v>
      </c>
      <c r="B2631" s="63" t="s">
        <v>169</v>
      </c>
      <c r="C2631" s="63" t="s">
        <v>1137</v>
      </c>
      <c r="D2631" s="77">
        <v>81.44</v>
      </c>
      <c r="E2631" s="67" t="s">
        <v>162</v>
      </c>
      <c r="XEV2631" s="49"/>
      <c r="XEW2631" s="49"/>
      <c r="XEX2631" s="49"/>
    </row>
    <row r="2632" ht="22.8" customHeight="1" spans="1:5 16376:16378">
      <c r="A2632" s="63" t="s">
        <v>168</v>
      </c>
      <c r="B2632" s="63" t="s">
        <v>170</v>
      </c>
      <c r="C2632" s="63" t="s">
        <v>1137</v>
      </c>
      <c r="D2632" s="77">
        <v>47.02</v>
      </c>
      <c r="E2632" s="67" t="s">
        <v>162</v>
      </c>
      <c r="XEV2632" s="49"/>
      <c r="XEW2632" s="49"/>
      <c r="XEX2632" s="49"/>
    </row>
    <row r="2633" ht="22.8" customHeight="1" spans="1:5 16376:16378">
      <c r="A2633" s="78" t="s">
        <v>1090</v>
      </c>
      <c r="B2633" s="78"/>
      <c r="C2633" s="79"/>
      <c r="D2633" s="80">
        <f>SUM(D2634:D2654)</f>
        <v>71.64</v>
      </c>
      <c r="E2633" s="83"/>
      <c r="XEV2633" s="49"/>
      <c r="XEW2633" s="49"/>
      <c r="XEX2633" s="49"/>
    </row>
    <row r="2634" ht="22.8" customHeight="1" spans="1:5 16376:16378">
      <c r="A2634" s="78" t="s">
        <v>172</v>
      </c>
      <c r="B2634" s="90" t="s">
        <v>1091</v>
      </c>
      <c r="C2634" s="63" t="s">
        <v>1137</v>
      </c>
      <c r="D2634" s="84">
        <v>1</v>
      </c>
      <c r="E2634" s="76" t="s">
        <v>174</v>
      </c>
      <c r="XEV2634" s="49"/>
      <c r="XEW2634" s="49"/>
      <c r="XEX2634" s="49"/>
    </row>
    <row r="2635" ht="22.8" customHeight="1" spans="1:5 16376:16378">
      <c r="A2635" s="78" t="s">
        <v>172</v>
      </c>
      <c r="B2635" s="90" t="s">
        <v>1105</v>
      </c>
      <c r="C2635" s="63" t="s">
        <v>1137</v>
      </c>
      <c r="D2635" s="84">
        <v>2.64</v>
      </c>
      <c r="E2635" s="76" t="s">
        <v>174</v>
      </c>
      <c r="XEV2635" s="49"/>
      <c r="XEW2635" s="49"/>
      <c r="XEX2635" s="49"/>
    </row>
    <row r="2636" ht="22.8" customHeight="1" spans="1:5 16376:16378">
      <c r="A2636" s="78" t="s">
        <v>172</v>
      </c>
      <c r="B2636" s="90" t="s">
        <v>1104</v>
      </c>
      <c r="C2636" s="63" t="s">
        <v>1137</v>
      </c>
      <c r="D2636" s="84">
        <v>3</v>
      </c>
      <c r="E2636" s="76" t="s">
        <v>174</v>
      </c>
      <c r="XEV2636" s="49"/>
      <c r="XEW2636" s="49"/>
      <c r="XEX2636" s="49"/>
    </row>
    <row r="2637" ht="22.8" customHeight="1" spans="1:5 16376:16378">
      <c r="A2637" s="78" t="s">
        <v>172</v>
      </c>
      <c r="B2637" s="90" t="s">
        <v>1092</v>
      </c>
      <c r="C2637" s="63" t="s">
        <v>1137</v>
      </c>
      <c r="D2637" s="84">
        <v>25</v>
      </c>
      <c r="E2637" s="76" t="s">
        <v>174</v>
      </c>
      <c r="XEV2637" s="49"/>
      <c r="XEW2637" s="49"/>
      <c r="XEX2637" s="49"/>
    </row>
    <row r="2638" ht="22.8" customHeight="1" spans="1:5 16376:16378">
      <c r="A2638" s="78" t="s">
        <v>172</v>
      </c>
      <c r="B2638" s="90" t="s">
        <v>1109</v>
      </c>
      <c r="C2638" s="63" t="s">
        <v>1137</v>
      </c>
      <c r="D2638" s="84">
        <v>2</v>
      </c>
      <c r="E2638" s="76" t="s">
        <v>174</v>
      </c>
      <c r="XEV2638" s="49"/>
      <c r="XEW2638" s="49"/>
      <c r="XEX2638" s="49"/>
    </row>
    <row r="2639" ht="22.8" customHeight="1" spans="1:5 16376:16378">
      <c r="A2639" s="78" t="s">
        <v>172</v>
      </c>
      <c r="B2639" s="90" t="s">
        <v>1096</v>
      </c>
      <c r="C2639" s="63" t="s">
        <v>1137</v>
      </c>
      <c r="D2639" s="84">
        <v>2</v>
      </c>
      <c r="E2639" s="76" t="s">
        <v>174</v>
      </c>
      <c r="XEV2639" s="49"/>
      <c r="XEW2639" s="49"/>
      <c r="XEX2639" s="49"/>
    </row>
    <row r="2640" ht="22.8" customHeight="1" spans="1:5 16376:16378">
      <c r="A2640" s="78" t="s">
        <v>172</v>
      </c>
      <c r="B2640" s="90" t="s">
        <v>1095</v>
      </c>
      <c r="C2640" s="63" t="s">
        <v>1137</v>
      </c>
      <c r="D2640" s="84">
        <v>2</v>
      </c>
      <c r="E2640" s="76" t="s">
        <v>174</v>
      </c>
      <c r="XEV2640" s="49"/>
      <c r="XEW2640" s="49"/>
      <c r="XEX2640" s="49"/>
    </row>
    <row r="2641" ht="22.8" customHeight="1" spans="1:5 16376:16378">
      <c r="A2641" s="78" t="s">
        <v>172</v>
      </c>
      <c r="B2641" s="90" t="s">
        <v>1094</v>
      </c>
      <c r="C2641" s="63" t="s">
        <v>1137</v>
      </c>
      <c r="D2641" s="84">
        <v>1</v>
      </c>
      <c r="E2641" s="76" t="s">
        <v>174</v>
      </c>
      <c r="XEV2641" s="49"/>
      <c r="XEW2641" s="49"/>
      <c r="XEX2641" s="49"/>
    </row>
    <row r="2642" ht="22.8" customHeight="1" spans="1:5 16376:16378">
      <c r="A2642" s="78" t="s">
        <v>172</v>
      </c>
      <c r="B2642" s="90" t="s">
        <v>1100</v>
      </c>
      <c r="C2642" s="63" t="s">
        <v>1137</v>
      </c>
      <c r="D2642" s="84">
        <v>3.5</v>
      </c>
      <c r="E2642" s="76" t="s">
        <v>174</v>
      </c>
      <c r="XEV2642" s="49"/>
      <c r="XEW2642" s="49"/>
      <c r="XEX2642" s="49"/>
    </row>
    <row r="2643" ht="22.8" customHeight="1" spans="1:5 16376:16378">
      <c r="A2643" s="78" t="s">
        <v>172</v>
      </c>
      <c r="B2643" s="90" t="s">
        <v>1135</v>
      </c>
      <c r="C2643" s="63" t="s">
        <v>1137</v>
      </c>
      <c r="D2643" s="84">
        <v>3</v>
      </c>
      <c r="E2643" s="76" t="s">
        <v>174</v>
      </c>
      <c r="XEV2643" s="49"/>
      <c r="XEW2643" s="49"/>
      <c r="XEX2643" s="49"/>
    </row>
    <row r="2644" ht="22.8" customHeight="1" spans="1:5 16376:16378">
      <c r="A2644" s="78" t="s">
        <v>172</v>
      </c>
      <c r="B2644" s="90" t="s">
        <v>1097</v>
      </c>
      <c r="C2644" s="63" t="s">
        <v>1137</v>
      </c>
      <c r="D2644" s="84">
        <v>2.5</v>
      </c>
      <c r="E2644" s="76" t="s">
        <v>174</v>
      </c>
      <c r="XEV2644" s="49"/>
      <c r="XEW2644" s="49"/>
      <c r="XEX2644" s="49"/>
    </row>
    <row r="2645" ht="22.8" customHeight="1" spans="1:5 16376:16378">
      <c r="A2645" s="78" t="s">
        <v>172</v>
      </c>
      <c r="B2645" s="90" t="s">
        <v>1108</v>
      </c>
      <c r="C2645" s="63" t="s">
        <v>1137</v>
      </c>
      <c r="D2645" s="84">
        <v>1</v>
      </c>
      <c r="E2645" s="76" t="s">
        <v>174</v>
      </c>
      <c r="XEV2645" s="49"/>
      <c r="XEW2645" s="49"/>
      <c r="XEX2645" s="49"/>
    </row>
    <row r="2646" ht="22.8" customHeight="1" spans="1:5 16376:16378">
      <c r="A2646" s="78" t="s">
        <v>172</v>
      </c>
      <c r="B2646" s="90" t="s">
        <v>1106</v>
      </c>
      <c r="C2646" s="63" t="s">
        <v>1137</v>
      </c>
      <c r="D2646" s="84">
        <v>5</v>
      </c>
      <c r="E2646" s="76" t="s">
        <v>174</v>
      </c>
      <c r="XEV2646" s="49"/>
      <c r="XEW2646" s="49"/>
      <c r="XEX2646" s="49"/>
    </row>
    <row r="2647" ht="22.8" customHeight="1" spans="1:5 16376:16378">
      <c r="A2647" s="78" t="s">
        <v>172</v>
      </c>
      <c r="B2647" s="90" t="s">
        <v>1099</v>
      </c>
      <c r="C2647" s="63" t="s">
        <v>1137</v>
      </c>
      <c r="D2647" s="84">
        <v>2</v>
      </c>
      <c r="E2647" s="76" t="s">
        <v>174</v>
      </c>
      <c r="XEV2647" s="49"/>
      <c r="XEW2647" s="49"/>
      <c r="XEX2647" s="49"/>
    </row>
    <row r="2648" ht="22.8" customHeight="1" spans="1:5 16376:16378">
      <c r="A2648" s="78" t="s">
        <v>172</v>
      </c>
      <c r="B2648" s="90" t="s">
        <v>1103</v>
      </c>
      <c r="C2648" s="63" t="s">
        <v>1137</v>
      </c>
      <c r="D2648" s="84">
        <v>3</v>
      </c>
      <c r="E2648" s="76" t="s">
        <v>174</v>
      </c>
      <c r="XEV2648" s="49"/>
      <c r="XEW2648" s="49"/>
      <c r="XEX2648" s="49"/>
    </row>
    <row r="2649" ht="22.8" customHeight="1" spans="1:5 16376:16378">
      <c r="A2649" s="78" t="s">
        <v>172</v>
      </c>
      <c r="B2649" s="90" t="s">
        <v>1107</v>
      </c>
      <c r="C2649" s="63" t="s">
        <v>1137</v>
      </c>
      <c r="D2649" s="84">
        <v>2</v>
      </c>
      <c r="E2649" s="76" t="s">
        <v>174</v>
      </c>
      <c r="XEV2649" s="49"/>
      <c r="XEW2649" s="49"/>
      <c r="XEX2649" s="49"/>
    </row>
    <row r="2650" ht="22.8" customHeight="1" spans="1:5 16376:16378">
      <c r="A2650" s="78" t="s">
        <v>172</v>
      </c>
      <c r="B2650" s="90" t="s">
        <v>1110</v>
      </c>
      <c r="C2650" s="63" t="s">
        <v>1137</v>
      </c>
      <c r="D2650" s="84">
        <v>2</v>
      </c>
      <c r="E2650" s="76" t="s">
        <v>174</v>
      </c>
      <c r="XEV2650" s="49"/>
      <c r="XEW2650" s="49"/>
      <c r="XEX2650" s="49"/>
    </row>
    <row r="2651" ht="22.8" customHeight="1" spans="1:5 16376:16378">
      <c r="A2651" s="78" t="s">
        <v>172</v>
      </c>
      <c r="B2651" s="90" t="s">
        <v>1093</v>
      </c>
      <c r="C2651" s="63" t="s">
        <v>1137</v>
      </c>
      <c r="D2651" s="84">
        <v>1</v>
      </c>
      <c r="E2651" s="76" t="s">
        <v>174</v>
      </c>
      <c r="XEV2651" s="49"/>
      <c r="XEW2651" s="49"/>
      <c r="XEX2651" s="49"/>
    </row>
    <row r="2652" ht="22.8" customHeight="1" spans="1:5 16376:16378">
      <c r="A2652" s="78" t="s">
        <v>172</v>
      </c>
      <c r="B2652" s="90" t="s">
        <v>1102</v>
      </c>
      <c r="C2652" s="63" t="s">
        <v>1137</v>
      </c>
      <c r="D2652" s="84">
        <v>5</v>
      </c>
      <c r="E2652" s="76" t="s">
        <v>174</v>
      </c>
      <c r="XEV2652" s="49"/>
      <c r="XEW2652" s="49"/>
      <c r="XEX2652" s="49"/>
    </row>
    <row r="2653" ht="22.8" customHeight="1" spans="1:5 16376:16378">
      <c r="A2653" s="78" t="s">
        <v>172</v>
      </c>
      <c r="B2653" s="90" t="s">
        <v>1101</v>
      </c>
      <c r="C2653" s="63" t="s">
        <v>1137</v>
      </c>
      <c r="D2653" s="84">
        <v>2</v>
      </c>
      <c r="E2653" s="76" t="s">
        <v>174</v>
      </c>
      <c r="XEV2653" s="49"/>
      <c r="XEW2653" s="49"/>
      <c r="XEX2653" s="49"/>
    </row>
    <row r="2654" ht="22.8" customHeight="1" spans="1:5 16376:16378">
      <c r="A2654" s="78" t="s">
        <v>172</v>
      </c>
      <c r="B2654" s="90" t="s">
        <v>252</v>
      </c>
      <c r="C2654" s="63" t="s">
        <v>1137</v>
      </c>
      <c r="D2654" s="84">
        <v>1</v>
      </c>
      <c r="E2654" s="76" t="s">
        <v>174</v>
      </c>
      <c r="XEV2654" s="49"/>
      <c r="XEW2654" s="49"/>
      <c r="XEX2654" s="49"/>
    </row>
    <row r="2655" ht="22.8" customHeight="1" spans="1:5 16376:16378">
      <c r="A2655" s="61" t="s">
        <v>1138</v>
      </c>
      <c r="B2655" s="61"/>
      <c r="C2655" s="61"/>
      <c r="D2655" s="64">
        <f>D2656+D2663+D2666</f>
        <v>1429.74</v>
      </c>
      <c r="E2655" s="63"/>
      <c r="XEV2655" s="49"/>
      <c r="XEW2655" s="49"/>
      <c r="XEX2655" s="49"/>
    </row>
    <row r="2656" ht="22.8" customHeight="1" spans="1:5 16376:16378">
      <c r="A2656" s="61" t="s">
        <v>158</v>
      </c>
      <c r="B2656" s="61"/>
      <c r="C2656" s="61"/>
      <c r="D2656" s="93">
        <v>1197.48</v>
      </c>
      <c r="E2656" s="63"/>
      <c r="XEV2656" s="49"/>
      <c r="XEW2656" s="49"/>
      <c r="XEX2656" s="49"/>
    </row>
    <row r="2657" ht="22.8" customHeight="1" spans="1:5 16376:16378">
      <c r="A2657" s="63" t="s">
        <v>159</v>
      </c>
      <c r="B2657" s="63" t="s">
        <v>160</v>
      </c>
      <c r="C2657" s="63" t="s">
        <v>1139</v>
      </c>
      <c r="D2657" s="77">
        <v>833.1</v>
      </c>
      <c r="E2657" s="67" t="s">
        <v>162</v>
      </c>
      <c r="XEV2657" s="49"/>
      <c r="XEW2657" s="49"/>
      <c r="XEX2657" s="49"/>
    </row>
    <row r="2658" ht="22.8" customHeight="1" spans="1:5 16376:16378">
      <c r="A2658" s="63" t="s">
        <v>159</v>
      </c>
      <c r="B2658" s="63" t="s">
        <v>163</v>
      </c>
      <c r="C2658" s="63" t="s">
        <v>1139</v>
      </c>
      <c r="D2658" s="77">
        <v>32.86</v>
      </c>
      <c r="E2658" s="67" t="s">
        <v>162</v>
      </c>
      <c r="XEV2658" s="49"/>
      <c r="XEW2658" s="49"/>
      <c r="XEX2658" s="49"/>
    </row>
    <row r="2659" ht="22.8" customHeight="1" spans="1:5 16376:16378">
      <c r="A2659" s="63" t="s">
        <v>159</v>
      </c>
      <c r="B2659" s="63" t="s">
        <v>164</v>
      </c>
      <c r="C2659" s="63" t="s">
        <v>1139</v>
      </c>
      <c r="D2659" s="77">
        <v>90.98</v>
      </c>
      <c r="E2659" s="67" t="s">
        <v>162</v>
      </c>
      <c r="XEV2659" s="49"/>
      <c r="XEW2659" s="49"/>
      <c r="XEX2659" s="49"/>
    </row>
    <row r="2660" ht="22.8" customHeight="1" spans="1:5 16376:16378">
      <c r="A2660" s="63" t="s">
        <v>159</v>
      </c>
      <c r="B2660" s="63" t="s">
        <v>166</v>
      </c>
      <c r="C2660" s="63" t="s">
        <v>1139</v>
      </c>
      <c r="D2660" s="77">
        <v>54</v>
      </c>
      <c r="E2660" s="67" t="s">
        <v>162</v>
      </c>
      <c r="XEV2660" s="49"/>
      <c r="XEW2660" s="49"/>
      <c r="XEX2660" s="49"/>
    </row>
    <row r="2661" ht="22.8" customHeight="1" spans="1:5 16376:16378">
      <c r="A2661" s="63" t="s">
        <v>159</v>
      </c>
      <c r="B2661" s="63" t="s">
        <v>165</v>
      </c>
      <c r="C2661" s="63" t="s">
        <v>1139</v>
      </c>
      <c r="D2661" s="77">
        <v>181.38</v>
      </c>
      <c r="E2661" s="67" t="s">
        <v>162</v>
      </c>
      <c r="XEV2661" s="49"/>
      <c r="XEW2661" s="49"/>
      <c r="XEX2661" s="49"/>
    </row>
    <row r="2662" ht="22.8" customHeight="1" spans="1:5 16376:16378">
      <c r="A2662" s="63" t="s">
        <v>159</v>
      </c>
      <c r="B2662" s="63" t="s">
        <v>472</v>
      </c>
      <c r="C2662" s="63" t="s">
        <v>1139</v>
      </c>
      <c r="D2662" s="77">
        <v>5.16</v>
      </c>
      <c r="E2662" s="67" t="s">
        <v>162</v>
      </c>
      <c r="XEV2662" s="49"/>
      <c r="XEW2662" s="49"/>
      <c r="XEX2662" s="49"/>
    </row>
    <row r="2663" ht="22.8" customHeight="1" spans="1:5 16376:16378">
      <c r="A2663" s="61" t="s">
        <v>167</v>
      </c>
      <c r="B2663" s="61"/>
      <c r="C2663" s="61"/>
      <c r="D2663" s="64">
        <v>162.18</v>
      </c>
      <c r="E2663" s="63"/>
      <c r="XEV2663" s="49"/>
      <c r="XEW2663" s="49"/>
      <c r="XEX2663" s="49"/>
    </row>
    <row r="2664" ht="22.8" customHeight="1" spans="1:5 16376:16378">
      <c r="A2664" s="63" t="s">
        <v>168</v>
      </c>
      <c r="B2664" s="63" t="s">
        <v>169</v>
      </c>
      <c r="C2664" s="63" t="s">
        <v>1139</v>
      </c>
      <c r="D2664" s="77">
        <v>97.52</v>
      </c>
      <c r="E2664" s="67" t="s">
        <v>162</v>
      </c>
      <c r="XEV2664" s="49"/>
      <c r="XEW2664" s="49"/>
      <c r="XEX2664" s="49"/>
    </row>
    <row r="2665" ht="22.8" customHeight="1" spans="1:5 16376:16378">
      <c r="A2665" s="63" t="s">
        <v>168</v>
      </c>
      <c r="B2665" s="63" t="s">
        <v>170</v>
      </c>
      <c r="C2665" s="63" t="s">
        <v>1139</v>
      </c>
      <c r="D2665" s="77">
        <v>64.66</v>
      </c>
      <c r="E2665" s="67" t="s">
        <v>162</v>
      </c>
      <c r="XEV2665" s="49"/>
      <c r="XEW2665" s="49"/>
      <c r="XEX2665" s="49"/>
    </row>
    <row r="2666" ht="22.8" customHeight="1" spans="1:5 16376:16378">
      <c r="A2666" s="78" t="s">
        <v>1090</v>
      </c>
      <c r="B2666" s="78"/>
      <c r="C2666" s="79"/>
      <c r="D2666" s="80">
        <f>SUM(D2667:D2686)</f>
        <v>70.08</v>
      </c>
      <c r="E2666" s="83"/>
      <c r="XEV2666" s="49"/>
      <c r="XEW2666" s="49"/>
      <c r="XEX2666" s="49"/>
    </row>
    <row r="2667" ht="22.8" customHeight="1" spans="1:5 16376:16378">
      <c r="A2667" s="78" t="s">
        <v>172</v>
      </c>
      <c r="B2667" s="90" t="s">
        <v>1093</v>
      </c>
      <c r="C2667" s="63" t="s">
        <v>1139</v>
      </c>
      <c r="D2667" s="84">
        <v>1</v>
      </c>
      <c r="E2667" s="76" t="s">
        <v>174</v>
      </c>
      <c r="XEV2667" s="49"/>
      <c r="XEW2667" s="49"/>
      <c r="XEX2667" s="49"/>
    </row>
    <row r="2668" ht="22.8" customHeight="1" spans="1:5 16376:16378">
      <c r="A2668" s="78" t="s">
        <v>172</v>
      </c>
      <c r="B2668" s="90" t="s">
        <v>1105</v>
      </c>
      <c r="C2668" s="63" t="s">
        <v>1139</v>
      </c>
      <c r="D2668" s="84">
        <v>4.08</v>
      </c>
      <c r="E2668" s="76" t="s">
        <v>174</v>
      </c>
      <c r="XEV2668" s="49"/>
      <c r="XEW2668" s="49"/>
      <c r="XEX2668" s="49"/>
    </row>
    <row r="2669" ht="22.8" customHeight="1" spans="1:5 16376:16378">
      <c r="A2669" s="78" t="s">
        <v>172</v>
      </c>
      <c r="B2669" s="90" t="s">
        <v>1097</v>
      </c>
      <c r="C2669" s="63" t="s">
        <v>1139</v>
      </c>
      <c r="D2669" s="84">
        <v>2.5</v>
      </c>
      <c r="E2669" s="76" t="s">
        <v>174</v>
      </c>
      <c r="XEV2669" s="49"/>
      <c r="XEW2669" s="49"/>
      <c r="XEX2669" s="49"/>
    </row>
    <row r="2670" ht="22.8" customHeight="1" spans="1:5 16376:16378">
      <c r="A2670" s="78" t="s">
        <v>172</v>
      </c>
      <c r="B2670" s="90" t="s">
        <v>1104</v>
      </c>
      <c r="C2670" s="63" t="s">
        <v>1139</v>
      </c>
      <c r="D2670" s="84">
        <v>3</v>
      </c>
      <c r="E2670" s="76" t="s">
        <v>174</v>
      </c>
      <c r="XEV2670" s="49"/>
      <c r="XEW2670" s="49"/>
      <c r="XEX2670" s="49"/>
    </row>
    <row r="2671" ht="22.8" customHeight="1" spans="1:5 16376:16378">
      <c r="A2671" s="78" t="s">
        <v>172</v>
      </c>
      <c r="B2671" s="90" t="s">
        <v>1101</v>
      </c>
      <c r="C2671" s="63" t="s">
        <v>1139</v>
      </c>
      <c r="D2671" s="84">
        <v>2</v>
      </c>
      <c r="E2671" s="76" t="s">
        <v>174</v>
      </c>
      <c r="XEV2671" s="49"/>
      <c r="XEW2671" s="49"/>
      <c r="XEX2671" s="49"/>
    </row>
    <row r="2672" ht="22.8" customHeight="1" spans="1:5 16376:16378">
      <c r="A2672" s="78" t="s">
        <v>172</v>
      </c>
      <c r="B2672" s="90" t="s">
        <v>1100</v>
      </c>
      <c r="C2672" s="63" t="s">
        <v>1139</v>
      </c>
      <c r="D2672" s="84">
        <v>3.5</v>
      </c>
      <c r="E2672" s="76" t="s">
        <v>174</v>
      </c>
      <c r="XEV2672" s="49"/>
      <c r="XEW2672" s="49"/>
      <c r="XEX2672" s="49"/>
    </row>
    <row r="2673" ht="22.8" customHeight="1" spans="1:5 16376:16378">
      <c r="A2673" s="78" t="s">
        <v>172</v>
      </c>
      <c r="B2673" s="90" t="s">
        <v>1094</v>
      </c>
      <c r="C2673" s="63" t="s">
        <v>1139</v>
      </c>
      <c r="D2673" s="84">
        <v>1</v>
      </c>
      <c r="E2673" s="76" t="s">
        <v>174</v>
      </c>
      <c r="XEV2673" s="49"/>
      <c r="XEW2673" s="49"/>
      <c r="XEX2673" s="49"/>
    </row>
    <row r="2674" ht="22.8" customHeight="1" spans="1:5 16376:16378">
      <c r="A2674" s="78" t="s">
        <v>172</v>
      </c>
      <c r="B2674" s="90" t="s">
        <v>1102</v>
      </c>
      <c r="C2674" s="63" t="s">
        <v>1139</v>
      </c>
      <c r="D2674" s="84">
        <v>5</v>
      </c>
      <c r="E2674" s="76" t="s">
        <v>174</v>
      </c>
      <c r="XEV2674" s="49"/>
      <c r="XEW2674" s="49"/>
      <c r="XEX2674" s="49"/>
    </row>
    <row r="2675" ht="22.8" customHeight="1" spans="1:5 16376:16378">
      <c r="A2675" s="78" t="s">
        <v>172</v>
      </c>
      <c r="B2675" s="90" t="s">
        <v>1092</v>
      </c>
      <c r="C2675" s="63" t="s">
        <v>1139</v>
      </c>
      <c r="D2675" s="84">
        <v>25</v>
      </c>
      <c r="E2675" s="76" t="s">
        <v>174</v>
      </c>
      <c r="XEV2675" s="49"/>
      <c r="XEW2675" s="49"/>
      <c r="XEX2675" s="49"/>
    </row>
    <row r="2676" ht="22.8" customHeight="1" spans="1:5 16376:16378">
      <c r="A2676" s="78" t="s">
        <v>172</v>
      </c>
      <c r="B2676" s="90" t="s">
        <v>1095</v>
      </c>
      <c r="C2676" s="63" t="s">
        <v>1139</v>
      </c>
      <c r="D2676" s="84">
        <v>2</v>
      </c>
      <c r="E2676" s="76" t="s">
        <v>174</v>
      </c>
      <c r="XEV2676" s="49"/>
      <c r="XEW2676" s="49"/>
      <c r="XEX2676" s="49"/>
    </row>
    <row r="2677" ht="22.8" customHeight="1" spans="1:5 16376:16378">
      <c r="A2677" s="78" t="s">
        <v>172</v>
      </c>
      <c r="B2677" s="90" t="s">
        <v>1107</v>
      </c>
      <c r="C2677" s="63" t="s">
        <v>1139</v>
      </c>
      <c r="D2677" s="84">
        <v>2</v>
      </c>
      <c r="E2677" s="76" t="s">
        <v>174</v>
      </c>
      <c r="XEV2677" s="49"/>
      <c r="XEW2677" s="49"/>
      <c r="XEX2677" s="49"/>
    </row>
    <row r="2678" ht="22.8" customHeight="1" spans="1:5 16376:16378">
      <c r="A2678" s="78" t="s">
        <v>172</v>
      </c>
      <c r="B2678" s="90" t="s">
        <v>1108</v>
      </c>
      <c r="C2678" s="63" t="s">
        <v>1139</v>
      </c>
      <c r="D2678" s="84">
        <v>1</v>
      </c>
      <c r="E2678" s="76" t="s">
        <v>174</v>
      </c>
      <c r="XEV2678" s="49"/>
      <c r="XEW2678" s="49"/>
      <c r="XEX2678" s="49"/>
    </row>
    <row r="2679" ht="22.8" customHeight="1" spans="1:5 16376:16378">
      <c r="A2679" s="78" t="s">
        <v>172</v>
      </c>
      <c r="B2679" s="90" t="s">
        <v>1091</v>
      </c>
      <c r="C2679" s="63" t="s">
        <v>1139</v>
      </c>
      <c r="D2679" s="84">
        <v>1</v>
      </c>
      <c r="E2679" s="76" t="s">
        <v>174</v>
      </c>
      <c r="XEV2679" s="49"/>
      <c r="XEW2679" s="49"/>
      <c r="XEX2679" s="49"/>
    </row>
    <row r="2680" ht="22.8" customHeight="1" spans="1:5 16376:16378">
      <c r="A2680" s="78" t="s">
        <v>172</v>
      </c>
      <c r="B2680" s="90" t="s">
        <v>1103</v>
      </c>
      <c r="C2680" s="63" t="s">
        <v>1139</v>
      </c>
      <c r="D2680" s="84">
        <v>3</v>
      </c>
      <c r="E2680" s="76" t="s">
        <v>174</v>
      </c>
      <c r="XEV2680" s="49"/>
      <c r="XEW2680" s="49"/>
      <c r="XEX2680" s="49"/>
    </row>
    <row r="2681" ht="22.8" customHeight="1" spans="1:5 16376:16378">
      <c r="A2681" s="78" t="s">
        <v>172</v>
      </c>
      <c r="B2681" s="90" t="s">
        <v>1096</v>
      </c>
      <c r="C2681" s="63" t="s">
        <v>1139</v>
      </c>
      <c r="D2681" s="84">
        <v>2</v>
      </c>
      <c r="E2681" s="76" t="s">
        <v>174</v>
      </c>
      <c r="XEV2681" s="49"/>
      <c r="XEW2681" s="49"/>
      <c r="XEX2681" s="49"/>
    </row>
    <row r="2682" ht="22.8" customHeight="1" spans="1:5 16376:16378">
      <c r="A2682" s="78" t="s">
        <v>172</v>
      </c>
      <c r="B2682" s="90" t="s">
        <v>1099</v>
      </c>
      <c r="C2682" s="63" t="s">
        <v>1139</v>
      </c>
      <c r="D2682" s="84">
        <v>2</v>
      </c>
      <c r="E2682" s="76" t="s">
        <v>174</v>
      </c>
      <c r="XEV2682" s="49"/>
      <c r="XEW2682" s="49"/>
      <c r="XEX2682" s="49"/>
    </row>
    <row r="2683" ht="22.8" customHeight="1" spans="1:5 16376:16378">
      <c r="A2683" s="78" t="s">
        <v>172</v>
      </c>
      <c r="B2683" s="90" t="s">
        <v>1110</v>
      </c>
      <c r="C2683" s="63" t="s">
        <v>1139</v>
      </c>
      <c r="D2683" s="84">
        <v>2</v>
      </c>
      <c r="E2683" s="76" t="s">
        <v>174</v>
      </c>
      <c r="XEV2683" s="49"/>
      <c r="XEW2683" s="49"/>
      <c r="XEX2683" s="49"/>
    </row>
    <row r="2684" ht="22.8" customHeight="1" spans="1:5 16376:16378">
      <c r="A2684" s="78" t="s">
        <v>172</v>
      </c>
      <c r="B2684" s="90" t="s">
        <v>1106</v>
      </c>
      <c r="C2684" s="63" t="s">
        <v>1139</v>
      </c>
      <c r="D2684" s="84">
        <v>5</v>
      </c>
      <c r="E2684" s="76" t="s">
        <v>174</v>
      </c>
      <c r="XEV2684" s="49"/>
      <c r="XEW2684" s="49"/>
      <c r="XEX2684" s="49"/>
    </row>
    <row r="2685" ht="22.8" customHeight="1" spans="1:5 16376:16378">
      <c r="A2685" s="78" t="s">
        <v>172</v>
      </c>
      <c r="B2685" s="90" t="s">
        <v>1109</v>
      </c>
      <c r="C2685" s="63" t="s">
        <v>1139</v>
      </c>
      <c r="D2685" s="84">
        <v>2</v>
      </c>
      <c r="E2685" s="76" t="s">
        <v>174</v>
      </c>
      <c r="XEV2685" s="49"/>
      <c r="XEW2685" s="49"/>
      <c r="XEX2685" s="49"/>
    </row>
    <row r="2686" ht="22.8" customHeight="1" spans="1:5 16376:16378">
      <c r="A2686" s="78" t="s">
        <v>172</v>
      </c>
      <c r="B2686" s="90" t="s">
        <v>252</v>
      </c>
      <c r="C2686" s="63" t="s">
        <v>1139</v>
      </c>
      <c r="D2686" s="84">
        <v>1</v>
      </c>
      <c r="E2686" s="76" t="s">
        <v>174</v>
      </c>
      <c r="XEV2686" s="49"/>
      <c r="XEW2686" s="49"/>
      <c r="XEX2686" s="49"/>
    </row>
    <row r="2687" ht="22.8" customHeight="1" spans="1:5 16376:16378">
      <c r="A2687" s="61" t="s">
        <v>1140</v>
      </c>
      <c r="B2687" s="61"/>
      <c r="C2687" s="61"/>
      <c r="D2687" s="64">
        <f>D2688+D2695+D2698</f>
        <v>1298.42</v>
      </c>
      <c r="E2687" s="63"/>
      <c r="XEV2687" s="49"/>
      <c r="XEW2687" s="49"/>
      <c r="XEX2687" s="49"/>
    </row>
    <row r="2688" ht="22.8" customHeight="1" spans="1:5 16376:16378">
      <c r="A2688" s="61" t="s">
        <v>158</v>
      </c>
      <c r="B2688" s="61"/>
      <c r="C2688" s="61"/>
      <c r="D2688" s="64">
        <v>1080.75</v>
      </c>
      <c r="E2688" s="63"/>
      <c r="XEV2688" s="49"/>
      <c r="XEW2688" s="49"/>
      <c r="XEX2688" s="49"/>
    </row>
    <row r="2689" ht="22.8" customHeight="1" spans="1:5 16376:16378">
      <c r="A2689" s="63" t="s">
        <v>159</v>
      </c>
      <c r="B2689" s="63" t="s">
        <v>165</v>
      </c>
      <c r="C2689" s="63" t="s">
        <v>1141</v>
      </c>
      <c r="D2689" s="77">
        <v>166.76</v>
      </c>
      <c r="E2689" s="67" t="s">
        <v>162</v>
      </c>
      <c r="XEV2689" s="49"/>
      <c r="XEW2689" s="49"/>
      <c r="XEX2689" s="49"/>
    </row>
    <row r="2690" ht="22.8" customHeight="1" spans="1:5 16376:16378">
      <c r="A2690" s="63" t="s">
        <v>159</v>
      </c>
      <c r="B2690" s="63" t="s">
        <v>166</v>
      </c>
      <c r="C2690" s="63" t="s">
        <v>1141</v>
      </c>
      <c r="D2690" s="77">
        <v>49.8</v>
      </c>
      <c r="E2690" s="67" t="s">
        <v>162</v>
      </c>
      <c r="XEV2690" s="49"/>
      <c r="XEW2690" s="49"/>
      <c r="XEX2690" s="49"/>
    </row>
    <row r="2691" ht="22.8" customHeight="1" spans="1:5 16376:16378">
      <c r="A2691" s="63" t="s">
        <v>159</v>
      </c>
      <c r="B2691" s="63" t="s">
        <v>160</v>
      </c>
      <c r="C2691" s="63" t="s">
        <v>1141</v>
      </c>
      <c r="D2691" s="77">
        <v>767.67</v>
      </c>
      <c r="E2691" s="67" t="s">
        <v>162</v>
      </c>
      <c r="XEV2691" s="49"/>
      <c r="XEW2691" s="49"/>
      <c r="XEX2691" s="49"/>
    </row>
    <row r="2692" ht="22.8" customHeight="1" spans="1:5 16376:16378">
      <c r="A2692" s="63" t="s">
        <v>159</v>
      </c>
      <c r="B2692" s="63" t="s">
        <v>472</v>
      </c>
      <c r="C2692" s="63" t="s">
        <v>1141</v>
      </c>
      <c r="D2692" s="77">
        <v>1.29</v>
      </c>
      <c r="E2692" s="67" t="s">
        <v>162</v>
      </c>
      <c r="XEV2692" s="49"/>
      <c r="XEW2692" s="49"/>
      <c r="XEX2692" s="49"/>
    </row>
    <row r="2693" ht="22.8" customHeight="1" spans="1:5 16376:16378">
      <c r="A2693" s="63" t="s">
        <v>159</v>
      </c>
      <c r="B2693" s="63" t="s">
        <v>164</v>
      </c>
      <c r="C2693" s="63" t="s">
        <v>1141</v>
      </c>
      <c r="D2693" s="77">
        <v>83.64</v>
      </c>
      <c r="E2693" s="67" t="s">
        <v>162</v>
      </c>
      <c r="XEV2693" s="49"/>
      <c r="XEW2693" s="49"/>
      <c r="XEX2693" s="49"/>
    </row>
    <row r="2694" ht="22.8" customHeight="1" spans="1:5 16376:16378">
      <c r="A2694" s="63" t="s">
        <v>159</v>
      </c>
      <c r="B2694" s="63" t="s">
        <v>163</v>
      </c>
      <c r="C2694" s="63" t="s">
        <v>1141</v>
      </c>
      <c r="D2694" s="77">
        <v>11.6</v>
      </c>
      <c r="E2694" s="67" t="s">
        <v>162</v>
      </c>
      <c r="XEV2694" s="49"/>
      <c r="XEW2694" s="49"/>
      <c r="XEX2694" s="49"/>
    </row>
    <row r="2695" ht="22.8" customHeight="1" spans="1:5 16376:16378">
      <c r="A2695" s="61" t="s">
        <v>167</v>
      </c>
      <c r="B2695" s="61"/>
      <c r="C2695" s="61"/>
      <c r="D2695" s="64">
        <v>144.83</v>
      </c>
      <c r="E2695" s="63"/>
      <c r="XEV2695" s="49"/>
      <c r="XEW2695" s="49"/>
      <c r="XEX2695" s="49"/>
    </row>
    <row r="2696" ht="22.8" customHeight="1" spans="1:5 16376:16378">
      <c r="A2696" s="63" t="s">
        <v>168</v>
      </c>
      <c r="B2696" s="63" t="s">
        <v>170</v>
      </c>
      <c r="C2696" s="63" t="s">
        <v>1141</v>
      </c>
      <c r="D2696" s="77">
        <v>54.75</v>
      </c>
      <c r="E2696" s="67" t="s">
        <v>162</v>
      </c>
      <c r="XEV2696" s="49"/>
      <c r="XEW2696" s="49"/>
      <c r="XEX2696" s="49"/>
    </row>
    <row r="2697" ht="22.8" customHeight="1" spans="1:5 16376:16378">
      <c r="A2697" s="63" t="s">
        <v>168</v>
      </c>
      <c r="B2697" s="63" t="s">
        <v>169</v>
      </c>
      <c r="C2697" s="63" t="s">
        <v>1141</v>
      </c>
      <c r="D2697" s="77">
        <v>90.08</v>
      </c>
      <c r="E2697" s="67" t="s">
        <v>162</v>
      </c>
      <c r="XEV2697" s="49"/>
      <c r="XEW2697" s="49"/>
      <c r="XEX2697" s="49"/>
    </row>
    <row r="2698" ht="22.8" customHeight="1" spans="1:5 16376:16378">
      <c r="A2698" s="78" t="s">
        <v>1090</v>
      </c>
      <c r="B2698" s="78"/>
      <c r="C2698" s="79"/>
      <c r="D2698" s="80">
        <f>SUM(D2699:D2719)</f>
        <v>72.84</v>
      </c>
      <c r="E2698" s="83"/>
      <c r="XEV2698" s="49"/>
      <c r="XEW2698" s="49"/>
      <c r="XEX2698" s="49"/>
    </row>
    <row r="2699" ht="22.8" customHeight="1" spans="1:5 16376:16378">
      <c r="A2699" s="78" t="s">
        <v>172</v>
      </c>
      <c r="B2699" s="90" t="s">
        <v>1096</v>
      </c>
      <c r="C2699" s="63" t="s">
        <v>1141</v>
      </c>
      <c r="D2699" s="84">
        <v>2</v>
      </c>
      <c r="E2699" s="76" t="s">
        <v>174</v>
      </c>
      <c r="XEV2699" s="49"/>
      <c r="XEW2699" s="49"/>
      <c r="XEX2699" s="49"/>
    </row>
    <row r="2700" ht="22.8" customHeight="1" spans="1:5 16376:16378">
      <c r="A2700" s="78" t="s">
        <v>172</v>
      </c>
      <c r="B2700" s="90" t="s">
        <v>1103</v>
      </c>
      <c r="C2700" s="63" t="s">
        <v>1141</v>
      </c>
      <c r="D2700" s="84">
        <v>3</v>
      </c>
      <c r="E2700" s="76" t="s">
        <v>174</v>
      </c>
      <c r="XEV2700" s="49"/>
      <c r="XEW2700" s="49"/>
      <c r="XEX2700" s="49"/>
    </row>
    <row r="2701" ht="22.8" customHeight="1" spans="1:5 16376:16378">
      <c r="A2701" s="78" t="s">
        <v>172</v>
      </c>
      <c r="B2701" s="90" t="s">
        <v>1109</v>
      </c>
      <c r="C2701" s="63" t="s">
        <v>1141</v>
      </c>
      <c r="D2701" s="84">
        <v>2</v>
      </c>
      <c r="E2701" s="76" t="s">
        <v>174</v>
      </c>
      <c r="XEV2701" s="49"/>
      <c r="XEW2701" s="49"/>
      <c r="XEX2701" s="49"/>
    </row>
    <row r="2702" ht="22.8" customHeight="1" spans="1:5 16376:16378">
      <c r="A2702" s="78" t="s">
        <v>172</v>
      </c>
      <c r="B2702" s="90" t="s">
        <v>1093</v>
      </c>
      <c r="C2702" s="63" t="s">
        <v>1141</v>
      </c>
      <c r="D2702" s="84">
        <v>1</v>
      </c>
      <c r="E2702" s="76" t="s">
        <v>174</v>
      </c>
      <c r="XEV2702" s="49"/>
      <c r="XEW2702" s="49"/>
      <c r="XEX2702" s="49"/>
    </row>
    <row r="2703" ht="22.8" customHeight="1" spans="1:5 16376:16378">
      <c r="A2703" s="78" t="s">
        <v>172</v>
      </c>
      <c r="B2703" s="90" t="s">
        <v>1104</v>
      </c>
      <c r="C2703" s="63" t="s">
        <v>1141</v>
      </c>
      <c r="D2703" s="84">
        <v>3</v>
      </c>
      <c r="E2703" s="76" t="s">
        <v>174</v>
      </c>
      <c r="XEV2703" s="49"/>
      <c r="XEW2703" s="49"/>
      <c r="XEX2703" s="49"/>
    </row>
    <row r="2704" ht="22.8" customHeight="1" spans="1:5 16376:16378">
      <c r="A2704" s="78" t="s">
        <v>172</v>
      </c>
      <c r="B2704" s="90" t="s">
        <v>1092</v>
      </c>
      <c r="C2704" s="63" t="s">
        <v>1141</v>
      </c>
      <c r="D2704" s="84">
        <v>25</v>
      </c>
      <c r="E2704" s="76" t="s">
        <v>174</v>
      </c>
      <c r="XEV2704" s="49"/>
      <c r="XEW2704" s="49"/>
      <c r="XEX2704" s="49"/>
    </row>
    <row r="2705" ht="22.8" customHeight="1" spans="1:5 16376:16378">
      <c r="A2705" s="78" t="s">
        <v>172</v>
      </c>
      <c r="B2705" s="90" t="s">
        <v>1108</v>
      </c>
      <c r="C2705" s="63" t="s">
        <v>1141</v>
      </c>
      <c r="D2705" s="84">
        <v>1</v>
      </c>
      <c r="E2705" s="76" t="s">
        <v>174</v>
      </c>
      <c r="XEV2705" s="49"/>
      <c r="XEW2705" s="49"/>
      <c r="XEX2705" s="49"/>
    </row>
    <row r="2706" ht="22.8" customHeight="1" spans="1:5 16376:16378">
      <c r="A2706" s="78" t="s">
        <v>172</v>
      </c>
      <c r="B2706" s="90" t="s">
        <v>1110</v>
      </c>
      <c r="C2706" s="63" t="s">
        <v>1141</v>
      </c>
      <c r="D2706" s="84">
        <v>2</v>
      </c>
      <c r="E2706" s="76" t="s">
        <v>174</v>
      </c>
      <c r="XEV2706" s="49"/>
      <c r="XEW2706" s="49"/>
      <c r="XEX2706" s="49"/>
    </row>
    <row r="2707" ht="22.8" customHeight="1" spans="1:5 16376:16378">
      <c r="A2707" s="78" t="s">
        <v>172</v>
      </c>
      <c r="B2707" s="90" t="s">
        <v>1099</v>
      </c>
      <c r="C2707" s="63" t="s">
        <v>1141</v>
      </c>
      <c r="D2707" s="84">
        <v>2</v>
      </c>
      <c r="E2707" s="76" t="s">
        <v>174</v>
      </c>
      <c r="XEV2707" s="49"/>
      <c r="XEW2707" s="49"/>
      <c r="XEX2707" s="49"/>
    </row>
    <row r="2708" ht="22.8" customHeight="1" spans="1:5 16376:16378">
      <c r="A2708" s="78" t="s">
        <v>172</v>
      </c>
      <c r="B2708" s="90" t="s">
        <v>1106</v>
      </c>
      <c r="C2708" s="63" t="s">
        <v>1141</v>
      </c>
      <c r="D2708" s="84">
        <v>5</v>
      </c>
      <c r="E2708" s="76" t="s">
        <v>174</v>
      </c>
      <c r="XEV2708" s="49"/>
      <c r="XEW2708" s="49"/>
      <c r="XEX2708" s="49"/>
    </row>
    <row r="2709" ht="22.8" customHeight="1" spans="1:5 16376:16378">
      <c r="A2709" s="78" t="s">
        <v>172</v>
      </c>
      <c r="B2709" s="90" t="s">
        <v>1142</v>
      </c>
      <c r="C2709" s="63" t="s">
        <v>1141</v>
      </c>
      <c r="D2709" s="84">
        <v>3</v>
      </c>
      <c r="E2709" s="76" t="s">
        <v>174</v>
      </c>
      <c r="XEV2709" s="49"/>
      <c r="XEW2709" s="49"/>
      <c r="XEX2709" s="49"/>
    </row>
    <row r="2710" ht="22.8" customHeight="1" spans="1:5 16376:16378">
      <c r="A2710" s="78" t="s">
        <v>172</v>
      </c>
      <c r="B2710" s="90" t="s">
        <v>1107</v>
      </c>
      <c r="C2710" s="63" t="s">
        <v>1141</v>
      </c>
      <c r="D2710" s="84">
        <v>2</v>
      </c>
      <c r="E2710" s="76" t="s">
        <v>174</v>
      </c>
      <c r="XEV2710" s="49"/>
      <c r="XEW2710" s="49"/>
      <c r="XEX2710" s="49"/>
    </row>
    <row r="2711" ht="22.8" customHeight="1" spans="1:5 16376:16378">
      <c r="A2711" s="78" t="s">
        <v>172</v>
      </c>
      <c r="B2711" s="90" t="s">
        <v>1143</v>
      </c>
      <c r="C2711" s="63" t="s">
        <v>1141</v>
      </c>
      <c r="D2711" s="84">
        <v>3.84</v>
      </c>
      <c r="E2711" s="76" t="s">
        <v>174</v>
      </c>
      <c r="XEV2711" s="49"/>
      <c r="XEW2711" s="49"/>
      <c r="XEX2711" s="49"/>
    </row>
    <row r="2712" ht="22.8" customHeight="1" spans="1:5 16376:16378">
      <c r="A2712" s="78" t="s">
        <v>172</v>
      </c>
      <c r="B2712" s="90" t="s">
        <v>1100</v>
      </c>
      <c r="C2712" s="63" t="s">
        <v>1141</v>
      </c>
      <c r="D2712" s="84">
        <v>3.5</v>
      </c>
      <c r="E2712" s="76" t="s">
        <v>174</v>
      </c>
      <c r="XEV2712" s="49"/>
      <c r="XEW2712" s="49"/>
      <c r="XEX2712" s="49"/>
    </row>
    <row r="2713" ht="22.8" customHeight="1" spans="1:5 16376:16378">
      <c r="A2713" s="78" t="s">
        <v>172</v>
      </c>
      <c r="B2713" s="90" t="s">
        <v>1101</v>
      </c>
      <c r="C2713" s="63" t="s">
        <v>1141</v>
      </c>
      <c r="D2713" s="84">
        <v>2</v>
      </c>
      <c r="E2713" s="76" t="s">
        <v>174</v>
      </c>
      <c r="XEV2713" s="49"/>
      <c r="XEW2713" s="49"/>
      <c r="XEX2713" s="49"/>
    </row>
    <row r="2714" ht="22.8" customHeight="1" spans="1:5 16376:16378">
      <c r="A2714" s="78" t="s">
        <v>172</v>
      </c>
      <c r="B2714" s="90" t="s">
        <v>1095</v>
      </c>
      <c r="C2714" s="63" t="s">
        <v>1141</v>
      </c>
      <c r="D2714" s="84">
        <v>2</v>
      </c>
      <c r="E2714" s="76" t="s">
        <v>174</v>
      </c>
      <c r="XEV2714" s="49"/>
      <c r="XEW2714" s="49"/>
      <c r="XEX2714" s="49"/>
    </row>
    <row r="2715" ht="22.8" customHeight="1" spans="1:5 16376:16378">
      <c r="A2715" s="78" t="s">
        <v>172</v>
      </c>
      <c r="B2715" s="90" t="s">
        <v>1094</v>
      </c>
      <c r="C2715" s="63" t="s">
        <v>1141</v>
      </c>
      <c r="D2715" s="84">
        <v>1</v>
      </c>
      <c r="E2715" s="76" t="s">
        <v>174</v>
      </c>
      <c r="XEV2715" s="49"/>
      <c r="XEW2715" s="49"/>
      <c r="XEX2715" s="49"/>
    </row>
    <row r="2716" ht="22.8" customHeight="1" spans="1:5 16376:16378">
      <c r="A2716" s="78" t="s">
        <v>172</v>
      </c>
      <c r="B2716" s="90" t="s">
        <v>1102</v>
      </c>
      <c r="C2716" s="63" t="s">
        <v>1141</v>
      </c>
      <c r="D2716" s="84">
        <v>5</v>
      </c>
      <c r="E2716" s="76" t="s">
        <v>174</v>
      </c>
      <c r="XEV2716" s="49"/>
      <c r="XEW2716" s="49"/>
      <c r="XEX2716" s="49"/>
    </row>
    <row r="2717" ht="22.8" customHeight="1" spans="1:5 16376:16378">
      <c r="A2717" s="78" t="s">
        <v>172</v>
      </c>
      <c r="B2717" s="90" t="s">
        <v>1097</v>
      </c>
      <c r="C2717" s="63" t="s">
        <v>1141</v>
      </c>
      <c r="D2717" s="84">
        <v>2.5</v>
      </c>
      <c r="E2717" s="76" t="s">
        <v>174</v>
      </c>
      <c r="XEV2717" s="49"/>
      <c r="XEW2717" s="49"/>
      <c r="XEX2717" s="49"/>
    </row>
    <row r="2718" ht="22.8" customHeight="1" spans="1:5 16376:16378">
      <c r="A2718" s="78" t="s">
        <v>172</v>
      </c>
      <c r="B2718" s="90" t="s">
        <v>1091</v>
      </c>
      <c r="C2718" s="63" t="s">
        <v>1141</v>
      </c>
      <c r="D2718" s="84">
        <v>1</v>
      </c>
      <c r="E2718" s="76" t="s">
        <v>174</v>
      </c>
      <c r="XEV2718" s="49"/>
      <c r="XEW2718" s="49"/>
      <c r="XEX2718" s="49"/>
    </row>
    <row r="2719" ht="22.8" customHeight="1" spans="1:5 16376:16378">
      <c r="A2719" s="78" t="s">
        <v>172</v>
      </c>
      <c r="B2719" s="90" t="s">
        <v>252</v>
      </c>
      <c r="C2719" s="63" t="s">
        <v>1141</v>
      </c>
      <c r="D2719" s="73">
        <v>1</v>
      </c>
      <c r="E2719" s="76" t="s">
        <v>174</v>
      </c>
      <c r="XEV2719" s="49"/>
      <c r="XEW2719" s="49"/>
      <c r="XEX2719" s="49"/>
    </row>
    <row r="2720" ht="22.8" customHeight="1" spans="1:5 16376:16378">
      <c r="A2720" s="61" t="s">
        <v>1144</v>
      </c>
      <c r="B2720" s="61"/>
      <c r="C2720" s="61"/>
      <c r="D2720" s="64">
        <f>D2721+D2728+D2731</f>
        <v>1243.29</v>
      </c>
      <c r="E2720" s="63"/>
      <c r="XEV2720" s="49"/>
      <c r="XEW2720" s="49"/>
      <c r="XEX2720" s="49"/>
    </row>
    <row r="2721" ht="22.8" customHeight="1" spans="1:5 16376:16378">
      <c r="A2721" s="61" t="s">
        <v>158</v>
      </c>
      <c r="B2721" s="61"/>
      <c r="C2721" s="61"/>
      <c r="D2721" s="64">
        <v>1034.18</v>
      </c>
      <c r="E2721" s="63"/>
      <c r="XEV2721" s="49"/>
      <c r="XEW2721" s="49"/>
      <c r="XEX2721" s="49"/>
    </row>
    <row r="2722" ht="22.8" customHeight="1" spans="1:5 16376:16378">
      <c r="A2722" s="63" t="s">
        <v>159</v>
      </c>
      <c r="B2722" s="63" t="s">
        <v>160</v>
      </c>
      <c r="C2722" s="63" t="s">
        <v>1145</v>
      </c>
      <c r="D2722" s="77">
        <v>726.54</v>
      </c>
      <c r="E2722" s="67" t="s">
        <v>162</v>
      </c>
      <c r="XEV2722" s="49"/>
      <c r="XEW2722" s="49"/>
      <c r="XEX2722" s="49"/>
    </row>
    <row r="2723" ht="22.8" customHeight="1" spans="1:5 16376:16378">
      <c r="A2723" s="63" t="s">
        <v>159</v>
      </c>
      <c r="B2723" s="63" t="s">
        <v>472</v>
      </c>
      <c r="C2723" s="63" t="s">
        <v>1145</v>
      </c>
      <c r="D2723" s="77">
        <v>2.58</v>
      </c>
      <c r="E2723" s="67" t="s">
        <v>162</v>
      </c>
      <c r="XEV2723" s="49"/>
      <c r="XEW2723" s="49"/>
      <c r="XEX2723" s="49"/>
    </row>
    <row r="2724" ht="22.8" customHeight="1" spans="1:5 16376:16378">
      <c r="A2724" s="63" t="s">
        <v>159</v>
      </c>
      <c r="B2724" s="63" t="s">
        <v>166</v>
      </c>
      <c r="C2724" s="63" t="s">
        <v>1145</v>
      </c>
      <c r="D2724" s="77">
        <v>47.4</v>
      </c>
      <c r="E2724" s="67" t="s">
        <v>162</v>
      </c>
      <c r="XEV2724" s="49"/>
      <c r="XEW2724" s="49"/>
      <c r="XEX2724" s="49"/>
    </row>
    <row r="2725" ht="22.8" customHeight="1" spans="1:5 16376:16378">
      <c r="A2725" s="63" t="s">
        <v>159</v>
      </c>
      <c r="B2725" s="63" t="s">
        <v>165</v>
      </c>
      <c r="C2725" s="63" t="s">
        <v>1145</v>
      </c>
      <c r="D2725" s="77">
        <v>157.99</v>
      </c>
      <c r="E2725" s="67" t="s">
        <v>162</v>
      </c>
      <c r="XEV2725" s="49"/>
      <c r="XEW2725" s="49"/>
      <c r="XEX2725" s="49"/>
    </row>
    <row r="2726" ht="22.8" customHeight="1" spans="1:5 16376:16378">
      <c r="A2726" s="63" t="s">
        <v>159</v>
      </c>
      <c r="B2726" s="63" t="s">
        <v>163</v>
      </c>
      <c r="C2726" s="63" t="s">
        <v>1145</v>
      </c>
      <c r="D2726" s="77">
        <v>20.45</v>
      </c>
      <c r="E2726" s="67" t="s">
        <v>162</v>
      </c>
      <c r="XEV2726" s="49"/>
      <c r="XEW2726" s="49"/>
      <c r="XEX2726" s="49"/>
    </row>
    <row r="2727" ht="22.8" customHeight="1" spans="1:5 16376:16378">
      <c r="A2727" s="63" t="s">
        <v>159</v>
      </c>
      <c r="B2727" s="63" t="s">
        <v>164</v>
      </c>
      <c r="C2727" s="63" t="s">
        <v>1145</v>
      </c>
      <c r="D2727" s="77">
        <v>79.22</v>
      </c>
      <c r="E2727" s="67" t="s">
        <v>162</v>
      </c>
      <c r="XEV2727" s="49"/>
      <c r="XEW2727" s="49"/>
      <c r="XEX2727" s="49"/>
    </row>
    <row r="2728" ht="22.8" customHeight="1" spans="1:5 16376:16378">
      <c r="A2728" s="61" t="s">
        <v>167</v>
      </c>
      <c r="B2728" s="61"/>
      <c r="C2728" s="61"/>
      <c r="D2728" s="64">
        <v>136.51</v>
      </c>
      <c r="E2728" s="63"/>
      <c r="XEV2728" s="49"/>
      <c r="XEW2728" s="49"/>
      <c r="XEX2728" s="49"/>
    </row>
    <row r="2729" ht="22.8" customHeight="1" spans="1:5 16376:16378">
      <c r="A2729" s="63" t="s">
        <v>168</v>
      </c>
      <c r="B2729" s="63" t="s">
        <v>169</v>
      </c>
      <c r="C2729" s="63" t="s">
        <v>1145</v>
      </c>
      <c r="D2729" s="77">
        <v>83.52</v>
      </c>
      <c r="E2729" s="67" t="s">
        <v>162</v>
      </c>
      <c r="XEV2729" s="49"/>
      <c r="XEW2729" s="49"/>
      <c r="XEX2729" s="49"/>
    </row>
    <row r="2730" ht="22.8" customHeight="1" spans="1:5 16376:16378">
      <c r="A2730" s="63" t="s">
        <v>168</v>
      </c>
      <c r="B2730" s="63" t="s">
        <v>170</v>
      </c>
      <c r="C2730" s="63" t="s">
        <v>1145</v>
      </c>
      <c r="D2730" s="77">
        <v>52.99</v>
      </c>
      <c r="E2730" s="67" t="s">
        <v>162</v>
      </c>
      <c r="XEV2730" s="49"/>
      <c r="XEW2730" s="49"/>
      <c r="XEX2730" s="49"/>
    </row>
    <row r="2731" ht="22.8" customHeight="1" spans="1:5 16376:16378">
      <c r="A2731" s="78" t="s">
        <v>1090</v>
      </c>
      <c r="B2731" s="78"/>
      <c r="C2731" s="79"/>
      <c r="D2731" s="80">
        <f>SUM(D2732:D2752)</f>
        <v>72.6</v>
      </c>
      <c r="E2731" s="83"/>
      <c r="XEV2731" s="49"/>
      <c r="XEW2731" s="49"/>
      <c r="XEX2731" s="49"/>
    </row>
    <row r="2732" ht="22.8" customHeight="1" spans="1:5 16376:16378">
      <c r="A2732" s="78" t="s">
        <v>172</v>
      </c>
      <c r="B2732" s="90" t="s">
        <v>1135</v>
      </c>
      <c r="C2732" s="63" t="s">
        <v>1145</v>
      </c>
      <c r="D2732" s="84">
        <v>3</v>
      </c>
      <c r="E2732" s="76" t="s">
        <v>174</v>
      </c>
      <c r="XEV2732" s="49"/>
      <c r="XEW2732" s="49"/>
      <c r="XEX2732" s="49"/>
    </row>
    <row r="2733" ht="22.8" customHeight="1" spans="1:5 16376:16378">
      <c r="A2733" s="78" t="s">
        <v>172</v>
      </c>
      <c r="B2733" s="90" t="s">
        <v>1092</v>
      </c>
      <c r="C2733" s="63" t="s">
        <v>1145</v>
      </c>
      <c r="D2733" s="84">
        <v>25</v>
      </c>
      <c r="E2733" s="76" t="s">
        <v>174</v>
      </c>
      <c r="XEV2733" s="49"/>
      <c r="XEW2733" s="49"/>
      <c r="XEX2733" s="49"/>
    </row>
    <row r="2734" ht="22.8" customHeight="1" spans="1:5 16376:16378">
      <c r="A2734" s="78" t="s">
        <v>172</v>
      </c>
      <c r="B2734" s="90" t="s">
        <v>1099</v>
      </c>
      <c r="C2734" s="63" t="s">
        <v>1145</v>
      </c>
      <c r="D2734" s="84">
        <v>2</v>
      </c>
      <c r="E2734" s="76" t="s">
        <v>174</v>
      </c>
      <c r="XEV2734" s="49"/>
      <c r="XEW2734" s="49"/>
      <c r="XEX2734" s="49"/>
    </row>
    <row r="2735" ht="22.8" customHeight="1" spans="1:5 16376:16378">
      <c r="A2735" s="78" t="s">
        <v>172</v>
      </c>
      <c r="B2735" s="90" t="s">
        <v>1091</v>
      </c>
      <c r="C2735" s="63" t="s">
        <v>1145</v>
      </c>
      <c r="D2735" s="84">
        <v>1</v>
      </c>
      <c r="E2735" s="76" t="s">
        <v>174</v>
      </c>
      <c r="XEV2735" s="49"/>
      <c r="XEW2735" s="49"/>
      <c r="XEX2735" s="49"/>
    </row>
    <row r="2736" ht="22.8" customHeight="1" spans="1:5 16376:16378">
      <c r="A2736" s="78" t="s">
        <v>172</v>
      </c>
      <c r="B2736" s="90" t="s">
        <v>1109</v>
      </c>
      <c r="C2736" s="63" t="s">
        <v>1145</v>
      </c>
      <c r="D2736" s="84">
        <v>2</v>
      </c>
      <c r="E2736" s="76" t="s">
        <v>174</v>
      </c>
      <c r="XEV2736" s="49"/>
      <c r="XEW2736" s="49"/>
      <c r="XEX2736" s="49"/>
    </row>
    <row r="2737" ht="22.8" customHeight="1" spans="1:5 16376:16378">
      <c r="A2737" s="78" t="s">
        <v>172</v>
      </c>
      <c r="B2737" s="90" t="s">
        <v>1100</v>
      </c>
      <c r="C2737" s="63" t="s">
        <v>1145</v>
      </c>
      <c r="D2737" s="84">
        <v>3.5</v>
      </c>
      <c r="E2737" s="76" t="s">
        <v>174</v>
      </c>
      <c r="XEV2737" s="49"/>
      <c r="XEW2737" s="49"/>
      <c r="XEX2737" s="49"/>
    </row>
    <row r="2738" ht="22.8" customHeight="1" spans="1:5 16376:16378">
      <c r="A2738" s="78" t="s">
        <v>172</v>
      </c>
      <c r="B2738" s="90" t="s">
        <v>1097</v>
      </c>
      <c r="C2738" s="63" t="s">
        <v>1145</v>
      </c>
      <c r="D2738" s="84">
        <v>2.5</v>
      </c>
      <c r="E2738" s="76" t="s">
        <v>174</v>
      </c>
      <c r="XEV2738" s="49"/>
      <c r="XEW2738" s="49"/>
      <c r="XEX2738" s="49"/>
    </row>
    <row r="2739" ht="22.8" customHeight="1" spans="1:5 16376:16378">
      <c r="A2739" s="78" t="s">
        <v>172</v>
      </c>
      <c r="B2739" s="90" t="s">
        <v>1096</v>
      </c>
      <c r="C2739" s="63" t="s">
        <v>1145</v>
      </c>
      <c r="D2739" s="84">
        <v>2</v>
      </c>
      <c r="E2739" s="76" t="s">
        <v>174</v>
      </c>
      <c r="XEV2739" s="49"/>
      <c r="XEW2739" s="49"/>
      <c r="XEX2739" s="49"/>
    </row>
    <row r="2740" ht="22.8" customHeight="1" spans="1:5 16376:16378">
      <c r="A2740" s="78" t="s">
        <v>172</v>
      </c>
      <c r="B2740" s="90" t="s">
        <v>1094</v>
      </c>
      <c r="C2740" s="63" t="s">
        <v>1145</v>
      </c>
      <c r="D2740" s="84">
        <v>1</v>
      </c>
      <c r="E2740" s="76" t="s">
        <v>174</v>
      </c>
      <c r="XEV2740" s="49"/>
      <c r="XEW2740" s="49"/>
      <c r="XEX2740" s="49"/>
    </row>
    <row r="2741" ht="22.8" customHeight="1" spans="1:5 16376:16378">
      <c r="A2741" s="78" t="s">
        <v>172</v>
      </c>
      <c r="B2741" s="90" t="s">
        <v>1106</v>
      </c>
      <c r="C2741" s="63" t="s">
        <v>1145</v>
      </c>
      <c r="D2741" s="84">
        <v>5</v>
      </c>
      <c r="E2741" s="76" t="s">
        <v>174</v>
      </c>
      <c r="XEV2741" s="49"/>
      <c r="XEW2741" s="49"/>
      <c r="XEX2741" s="49"/>
    </row>
    <row r="2742" ht="22.8" customHeight="1" spans="1:5 16376:16378">
      <c r="A2742" s="78" t="s">
        <v>172</v>
      </c>
      <c r="B2742" s="90" t="s">
        <v>1108</v>
      </c>
      <c r="C2742" s="63" t="s">
        <v>1145</v>
      </c>
      <c r="D2742" s="84">
        <v>1</v>
      </c>
      <c r="E2742" s="76" t="s">
        <v>174</v>
      </c>
      <c r="XEV2742" s="49"/>
      <c r="XEW2742" s="49"/>
      <c r="XEX2742" s="49"/>
    </row>
    <row r="2743" ht="22.8" customHeight="1" spans="1:5 16376:16378">
      <c r="A2743" s="78" t="s">
        <v>172</v>
      </c>
      <c r="B2743" s="90" t="s">
        <v>1095</v>
      </c>
      <c r="C2743" s="63" t="s">
        <v>1145</v>
      </c>
      <c r="D2743" s="84">
        <v>2</v>
      </c>
      <c r="E2743" s="76" t="s">
        <v>174</v>
      </c>
      <c r="XEV2743" s="49"/>
      <c r="XEW2743" s="49"/>
      <c r="XEX2743" s="49"/>
    </row>
    <row r="2744" ht="22.8" customHeight="1" spans="1:5 16376:16378">
      <c r="A2744" s="78" t="s">
        <v>172</v>
      </c>
      <c r="B2744" s="90" t="s">
        <v>1093</v>
      </c>
      <c r="C2744" s="63" t="s">
        <v>1145</v>
      </c>
      <c r="D2744" s="84">
        <v>1</v>
      </c>
      <c r="E2744" s="76" t="s">
        <v>174</v>
      </c>
      <c r="XEV2744" s="49"/>
      <c r="XEW2744" s="49"/>
      <c r="XEX2744" s="49"/>
    </row>
    <row r="2745" ht="22.8" customHeight="1" spans="1:5 16376:16378">
      <c r="A2745" s="78" t="s">
        <v>172</v>
      </c>
      <c r="B2745" s="90" t="s">
        <v>1105</v>
      </c>
      <c r="C2745" s="63" t="s">
        <v>1145</v>
      </c>
      <c r="D2745" s="84">
        <v>3.6</v>
      </c>
      <c r="E2745" s="76" t="s">
        <v>174</v>
      </c>
      <c r="XEV2745" s="49"/>
      <c r="XEW2745" s="49"/>
      <c r="XEX2745" s="49"/>
    </row>
    <row r="2746" ht="22.8" customHeight="1" spans="1:5 16376:16378">
      <c r="A2746" s="78" t="s">
        <v>172</v>
      </c>
      <c r="B2746" s="90" t="s">
        <v>1107</v>
      </c>
      <c r="C2746" s="63" t="s">
        <v>1145</v>
      </c>
      <c r="D2746" s="84">
        <v>2</v>
      </c>
      <c r="E2746" s="76" t="s">
        <v>174</v>
      </c>
      <c r="XEV2746" s="49"/>
      <c r="XEW2746" s="49"/>
      <c r="XEX2746" s="49"/>
    </row>
    <row r="2747" ht="22.8" customHeight="1" spans="1:5 16376:16378">
      <c r="A2747" s="78" t="s">
        <v>172</v>
      </c>
      <c r="B2747" s="90" t="s">
        <v>1103</v>
      </c>
      <c r="C2747" s="63" t="s">
        <v>1145</v>
      </c>
      <c r="D2747" s="84">
        <v>3</v>
      </c>
      <c r="E2747" s="76" t="s">
        <v>174</v>
      </c>
      <c r="XEV2747" s="49"/>
      <c r="XEW2747" s="49"/>
      <c r="XEX2747" s="49"/>
    </row>
    <row r="2748" ht="22.8" customHeight="1" spans="1:5 16376:16378">
      <c r="A2748" s="78" t="s">
        <v>172</v>
      </c>
      <c r="B2748" s="90" t="s">
        <v>1102</v>
      </c>
      <c r="C2748" s="63" t="s">
        <v>1145</v>
      </c>
      <c r="D2748" s="84">
        <v>5</v>
      </c>
      <c r="E2748" s="76" t="s">
        <v>174</v>
      </c>
      <c r="XEV2748" s="49"/>
      <c r="XEW2748" s="49"/>
      <c r="XEX2748" s="49"/>
    </row>
    <row r="2749" ht="22.8" customHeight="1" spans="1:5 16376:16378">
      <c r="A2749" s="78" t="s">
        <v>172</v>
      </c>
      <c r="B2749" s="90" t="s">
        <v>1104</v>
      </c>
      <c r="C2749" s="63" t="s">
        <v>1145</v>
      </c>
      <c r="D2749" s="84">
        <v>3</v>
      </c>
      <c r="E2749" s="76" t="s">
        <v>174</v>
      </c>
      <c r="XEV2749" s="49"/>
      <c r="XEW2749" s="49"/>
      <c r="XEX2749" s="49"/>
    </row>
    <row r="2750" ht="22.8" customHeight="1" spans="1:5 16376:16378">
      <c r="A2750" s="78" t="s">
        <v>172</v>
      </c>
      <c r="B2750" s="90" t="s">
        <v>1110</v>
      </c>
      <c r="C2750" s="63" t="s">
        <v>1145</v>
      </c>
      <c r="D2750" s="84">
        <v>2</v>
      </c>
      <c r="E2750" s="76" t="s">
        <v>174</v>
      </c>
      <c r="XEV2750" s="49"/>
      <c r="XEW2750" s="49"/>
      <c r="XEX2750" s="49"/>
    </row>
    <row r="2751" ht="22.8" customHeight="1" spans="1:5 16376:16378">
      <c r="A2751" s="78" t="s">
        <v>172</v>
      </c>
      <c r="B2751" s="90" t="s">
        <v>1101</v>
      </c>
      <c r="C2751" s="63" t="s">
        <v>1145</v>
      </c>
      <c r="D2751" s="84">
        <v>2</v>
      </c>
      <c r="E2751" s="76" t="s">
        <v>174</v>
      </c>
      <c r="XEV2751" s="49"/>
      <c r="XEW2751" s="49"/>
      <c r="XEX2751" s="49"/>
    </row>
    <row r="2752" ht="22.8" customHeight="1" spans="1:5 16376:16378">
      <c r="A2752" s="78" t="s">
        <v>172</v>
      </c>
      <c r="B2752" s="90" t="s">
        <v>252</v>
      </c>
      <c r="C2752" s="63" t="s">
        <v>1145</v>
      </c>
      <c r="D2752" s="73">
        <v>1</v>
      </c>
      <c r="E2752" s="76" t="s">
        <v>174</v>
      </c>
      <c r="XEV2752" s="49"/>
      <c r="XEW2752" s="49"/>
      <c r="XEX2752" s="49"/>
    </row>
    <row r="2753" ht="22.8" customHeight="1" spans="1:5 16376:16378">
      <c r="A2753" s="61" t="s">
        <v>1146</v>
      </c>
      <c r="B2753" s="61"/>
      <c r="C2753" s="61"/>
      <c r="D2753" s="64">
        <f>D2754+D2761+D2764</f>
        <v>1589.54</v>
      </c>
      <c r="E2753" s="63"/>
      <c r="XEV2753" s="49"/>
      <c r="XEW2753" s="49"/>
      <c r="XEX2753" s="49"/>
    </row>
    <row r="2754" ht="22.8" customHeight="1" spans="1:5 16376:16378">
      <c r="A2754" s="61" t="s">
        <v>158</v>
      </c>
      <c r="B2754" s="61"/>
      <c r="C2754" s="61"/>
      <c r="D2754" s="64">
        <v>1326.29</v>
      </c>
      <c r="E2754" s="63"/>
      <c r="XEV2754" s="49"/>
      <c r="XEW2754" s="49"/>
      <c r="XEX2754" s="49"/>
    </row>
    <row r="2755" ht="22.8" customHeight="1" spans="1:5 16376:16378">
      <c r="A2755" s="63" t="s">
        <v>159</v>
      </c>
      <c r="B2755" s="63" t="s">
        <v>163</v>
      </c>
      <c r="C2755" s="63" t="s">
        <v>1147</v>
      </c>
      <c r="D2755" s="77">
        <v>32.15</v>
      </c>
      <c r="E2755" s="67" t="s">
        <v>162</v>
      </c>
      <c r="XEV2755" s="49"/>
      <c r="XEW2755" s="49"/>
      <c r="XEX2755" s="49"/>
    </row>
    <row r="2756" ht="22.8" customHeight="1" spans="1:5 16376:16378">
      <c r="A2756" s="63" t="s">
        <v>159</v>
      </c>
      <c r="B2756" s="63" t="s">
        <v>160</v>
      </c>
      <c r="C2756" s="63" t="s">
        <v>1147</v>
      </c>
      <c r="D2756" s="77">
        <v>928.4</v>
      </c>
      <c r="E2756" s="67" t="s">
        <v>162</v>
      </c>
      <c r="XEV2756" s="49"/>
      <c r="XEW2756" s="49"/>
      <c r="XEX2756" s="49"/>
    </row>
    <row r="2757" ht="22.8" customHeight="1" spans="1:5 16376:16378">
      <c r="A2757" s="63" t="s">
        <v>159</v>
      </c>
      <c r="B2757" s="63" t="s">
        <v>472</v>
      </c>
      <c r="C2757" s="63" t="s">
        <v>1147</v>
      </c>
      <c r="D2757" s="77">
        <v>2.58</v>
      </c>
      <c r="E2757" s="67" t="s">
        <v>162</v>
      </c>
      <c r="XEV2757" s="49"/>
      <c r="XEW2757" s="49"/>
      <c r="XEX2757" s="49"/>
    </row>
    <row r="2758" ht="22.8" customHeight="1" spans="1:5 16376:16378">
      <c r="A2758" s="63" t="s">
        <v>159</v>
      </c>
      <c r="B2758" s="63" t="s">
        <v>165</v>
      </c>
      <c r="C2758" s="63" t="s">
        <v>1147</v>
      </c>
      <c r="D2758" s="77">
        <v>201.56</v>
      </c>
      <c r="E2758" s="67" t="s">
        <v>162</v>
      </c>
      <c r="XEV2758" s="49"/>
      <c r="XEW2758" s="49"/>
      <c r="XEX2758" s="49"/>
    </row>
    <row r="2759" ht="22.8" customHeight="1" spans="1:5 16376:16378">
      <c r="A2759" s="63" t="s">
        <v>159</v>
      </c>
      <c r="B2759" s="63" t="s">
        <v>166</v>
      </c>
      <c r="C2759" s="63" t="s">
        <v>1147</v>
      </c>
      <c r="D2759" s="77">
        <v>60.6</v>
      </c>
      <c r="E2759" s="67" t="s">
        <v>162</v>
      </c>
      <c r="XEV2759" s="49"/>
      <c r="XEW2759" s="49"/>
      <c r="XEX2759" s="49"/>
    </row>
    <row r="2760" ht="22.8" customHeight="1" spans="1:5 16376:16378">
      <c r="A2760" s="63" t="s">
        <v>159</v>
      </c>
      <c r="B2760" s="63" t="s">
        <v>164</v>
      </c>
      <c r="C2760" s="63" t="s">
        <v>1147</v>
      </c>
      <c r="D2760" s="77">
        <v>101</v>
      </c>
      <c r="E2760" s="67" t="s">
        <v>162</v>
      </c>
      <c r="XEV2760" s="49"/>
      <c r="XEW2760" s="49"/>
      <c r="XEX2760" s="49"/>
    </row>
    <row r="2761" ht="22.8" customHeight="1" spans="1:5 16376:16378">
      <c r="A2761" s="61" t="s">
        <v>167</v>
      </c>
      <c r="B2761" s="61"/>
      <c r="C2761" s="61"/>
      <c r="D2761" s="64">
        <v>178.23</v>
      </c>
      <c r="E2761" s="63"/>
      <c r="XEV2761" s="49"/>
      <c r="XEW2761" s="49"/>
      <c r="XEX2761" s="49"/>
    </row>
    <row r="2762" ht="22.8" customHeight="1" spans="1:5 16376:16378">
      <c r="A2762" s="63" t="s">
        <v>168</v>
      </c>
      <c r="B2762" s="63" t="s">
        <v>169</v>
      </c>
      <c r="C2762" s="63" t="s">
        <v>1147</v>
      </c>
      <c r="D2762" s="77">
        <v>108.32</v>
      </c>
      <c r="E2762" s="67" t="s">
        <v>162</v>
      </c>
      <c r="XEV2762" s="49"/>
      <c r="XEW2762" s="49"/>
      <c r="XEX2762" s="49"/>
    </row>
    <row r="2763" ht="22.8" customHeight="1" spans="1:5 16376:16378">
      <c r="A2763" s="63" t="s">
        <v>168</v>
      </c>
      <c r="B2763" s="63" t="s">
        <v>170</v>
      </c>
      <c r="C2763" s="63" t="s">
        <v>1147</v>
      </c>
      <c r="D2763" s="77">
        <v>69.91</v>
      </c>
      <c r="E2763" s="67" t="s">
        <v>162</v>
      </c>
      <c r="XEV2763" s="49"/>
      <c r="XEW2763" s="49"/>
      <c r="XEX2763" s="49"/>
    </row>
    <row r="2764" ht="22.8" customHeight="1" spans="1:5 16376:16378">
      <c r="A2764" s="78" t="s">
        <v>1090</v>
      </c>
      <c r="B2764" s="78"/>
      <c r="C2764" s="79"/>
      <c r="D2764" s="80">
        <f>SUM(D2765:D2782)</f>
        <v>85.02</v>
      </c>
      <c r="E2764" s="83"/>
      <c r="XEV2764" s="49"/>
      <c r="XEW2764" s="49"/>
      <c r="XEX2764" s="49"/>
    </row>
    <row r="2765" ht="22.8" customHeight="1" spans="1:5 16376:16378">
      <c r="A2765" s="78" t="s">
        <v>172</v>
      </c>
      <c r="B2765" s="90" t="s">
        <v>1148</v>
      </c>
      <c r="C2765" s="79" t="s">
        <v>1147</v>
      </c>
      <c r="D2765" s="84">
        <v>5</v>
      </c>
      <c r="E2765" s="76" t="s">
        <v>174</v>
      </c>
      <c r="XEV2765" s="49"/>
      <c r="XEW2765" s="49"/>
      <c r="XEX2765" s="49"/>
    </row>
    <row r="2766" ht="22.8" customHeight="1" spans="1:5 16376:16378">
      <c r="A2766" s="78" t="s">
        <v>172</v>
      </c>
      <c r="B2766" s="90" t="s">
        <v>1101</v>
      </c>
      <c r="C2766" s="79" t="s">
        <v>1147</v>
      </c>
      <c r="D2766" s="84">
        <v>2</v>
      </c>
      <c r="E2766" s="76" t="s">
        <v>174</v>
      </c>
      <c r="XEV2766" s="49"/>
      <c r="XEW2766" s="49"/>
      <c r="XEX2766" s="49"/>
    </row>
    <row r="2767" ht="22.8" customHeight="1" spans="1:5 16376:16378">
      <c r="A2767" s="78" t="s">
        <v>172</v>
      </c>
      <c r="B2767" s="90" t="s">
        <v>1108</v>
      </c>
      <c r="C2767" s="79" t="s">
        <v>1147</v>
      </c>
      <c r="D2767" s="84">
        <v>1</v>
      </c>
      <c r="E2767" s="76" t="s">
        <v>174</v>
      </c>
      <c r="XEV2767" s="49"/>
      <c r="XEW2767" s="49"/>
      <c r="XEX2767" s="49"/>
    </row>
    <row r="2768" ht="22.8" customHeight="1" spans="1:5 16376:16378">
      <c r="A2768" s="78" t="s">
        <v>172</v>
      </c>
      <c r="B2768" s="90" t="s">
        <v>1100</v>
      </c>
      <c r="C2768" s="79" t="s">
        <v>1147</v>
      </c>
      <c r="D2768" s="84">
        <v>3.5</v>
      </c>
      <c r="E2768" s="76" t="s">
        <v>174</v>
      </c>
      <c r="XEV2768" s="49"/>
      <c r="XEW2768" s="49"/>
      <c r="XEX2768" s="49"/>
    </row>
    <row r="2769" ht="22.8" customHeight="1" spans="1:5 16376:16378">
      <c r="A2769" s="78" t="s">
        <v>172</v>
      </c>
      <c r="B2769" s="90" t="s">
        <v>1110</v>
      </c>
      <c r="C2769" s="79" t="s">
        <v>1147</v>
      </c>
      <c r="D2769" s="84">
        <v>2</v>
      </c>
      <c r="E2769" s="76" t="s">
        <v>174</v>
      </c>
      <c r="XEV2769" s="49"/>
      <c r="XEW2769" s="49"/>
      <c r="XEX2769" s="49"/>
    </row>
    <row r="2770" ht="22.8" customHeight="1" spans="1:5 16376:16378">
      <c r="A2770" s="78" t="s">
        <v>172</v>
      </c>
      <c r="B2770" s="90" t="s">
        <v>1149</v>
      </c>
      <c r="C2770" s="79" t="s">
        <v>1147</v>
      </c>
      <c r="D2770" s="84">
        <v>4.5</v>
      </c>
      <c r="E2770" s="76" t="s">
        <v>174</v>
      </c>
      <c r="XEV2770" s="49"/>
      <c r="XEW2770" s="49"/>
      <c r="XEX2770" s="49"/>
    </row>
    <row r="2771" ht="22.8" customHeight="1" spans="1:5 16376:16378">
      <c r="A2771" s="78" t="s">
        <v>172</v>
      </c>
      <c r="B2771" s="90" t="s">
        <v>1150</v>
      </c>
      <c r="C2771" s="79" t="s">
        <v>1147</v>
      </c>
      <c r="D2771" s="84">
        <v>2</v>
      </c>
      <c r="E2771" s="76" t="s">
        <v>174</v>
      </c>
      <c r="XEV2771" s="49"/>
      <c r="XEW2771" s="49"/>
      <c r="XEX2771" s="49"/>
    </row>
    <row r="2772" ht="22.8" customHeight="1" spans="1:5 16376:16378">
      <c r="A2772" s="78" t="s">
        <v>172</v>
      </c>
      <c r="B2772" s="90" t="s">
        <v>1099</v>
      </c>
      <c r="C2772" s="79" t="s">
        <v>1147</v>
      </c>
      <c r="D2772" s="84">
        <v>2</v>
      </c>
      <c r="E2772" s="76" t="s">
        <v>174</v>
      </c>
      <c r="XEV2772" s="49"/>
      <c r="XEW2772" s="49"/>
      <c r="XEX2772" s="49"/>
    </row>
    <row r="2773" ht="22.8" customHeight="1" spans="1:5 16376:16378">
      <c r="A2773" s="78" t="s">
        <v>172</v>
      </c>
      <c r="B2773" s="90" t="s">
        <v>1135</v>
      </c>
      <c r="C2773" s="79" t="s">
        <v>1147</v>
      </c>
      <c r="D2773" s="84">
        <v>3</v>
      </c>
      <c r="E2773" s="76" t="s">
        <v>174</v>
      </c>
      <c r="XEV2773" s="49"/>
      <c r="XEW2773" s="49"/>
      <c r="XEX2773" s="49"/>
    </row>
    <row r="2774" ht="22.8" customHeight="1" spans="1:5 16376:16378">
      <c r="A2774" s="78" t="s">
        <v>172</v>
      </c>
      <c r="B2774" s="90" t="s">
        <v>1151</v>
      </c>
      <c r="C2774" s="79" t="s">
        <v>1147</v>
      </c>
      <c r="D2774" s="84">
        <v>4</v>
      </c>
      <c r="E2774" s="76" t="s">
        <v>174</v>
      </c>
      <c r="XEV2774" s="49"/>
      <c r="XEW2774" s="49"/>
      <c r="XEX2774" s="49"/>
    </row>
    <row r="2775" ht="22.8" customHeight="1" spans="1:5 16376:16378">
      <c r="A2775" s="78" t="s">
        <v>172</v>
      </c>
      <c r="B2775" s="90" t="s">
        <v>1103</v>
      </c>
      <c r="C2775" s="79" t="s">
        <v>1147</v>
      </c>
      <c r="D2775" s="84">
        <v>3.5</v>
      </c>
      <c r="E2775" s="76" t="s">
        <v>174</v>
      </c>
      <c r="XEV2775" s="49"/>
      <c r="XEW2775" s="49"/>
      <c r="XEX2775" s="49"/>
    </row>
    <row r="2776" ht="22.8" customHeight="1" spans="1:5 16376:16378">
      <c r="A2776" s="78" t="s">
        <v>172</v>
      </c>
      <c r="B2776" s="90" t="s">
        <v>1109</v>
      </c>
      <c r="C2776" s="79" t="s">
        <v>1147</v>
      </c>
      <c r="D2776" s="84">
        <v>3</v>
      </c>
      <c r="E2776" s="76" t="s">
        <v>174</v>
      </c>
      <c r="XEV2776" s="49"/>
      <c r="XEW2776" s="49"/>
      <c r="XEX2776" s="49"/>
    </row>
    <row r="2777" ht="22.8" customHeight="1" spans="1:5 16376:16378">
      <c r="A2777" s="78" t="s">
        <v>172</v>
      </c>
      <c r="B2777" s="90" t="s">
        <v>1092</v>
      </c>
      <c r="C2777" s="79" t="s">
        <v>1147</v>
      </c>
      <c r="D2777" s="84">
        <v>30</v>
      </c>
      <c r="E2777" s="76" t="s">
        <v>174</v>
      </c>
      <c r="XEV2777" s="49"/>
      <c r="XEW2777" s="49"/>
      <c r="XEX2777" s="49"/>
    </row>
    <row r="2778" ht="22.8" customHeight="1" spans="1:5 16376:16378">
      <c r="A2778" s="78" t="s">
        <v>172</v>
      </c>
      <c r="B2778" s="90" t="s">
        <v>1152</v>
      </c>
      <c r="C2778" s="79" t="s">
        <v>1147</v>
      </c>
      <c r="D2778" s="84">
        <v>5</v>
      </c>
      <c r="E2778" s="76" t="s">
        <v>174</v>
      </c>
      <c r="XEV2778" s="49"/>
      <c r="XEW2778" s="49"/>
      <c r="XEX2778" s="49"/>
    </row>
    <row r="2779" ht="22.8" customHeight="1" spans="1:5 16376:16378">
      <c r="A2779" s="78" t="s">
        <v>172</v>
      </c>
      <c r="B2779" s="90" t="s">
        <v>1105</v>
      </c>
      <c r="C2779" s="79" t="s">
        <v>1147</v>
      </c>
      <c r="D2779" s="84">
        <v>5.52</v>
      </c>
      <c r="E2779" s="76" t="s">
        <v>174</v>
      </c>
      <c r="XEV2779" s="49"/>
      <c r="XEW2779" s="49"/>
      <c r="XEX2779" s="49"/>
    </row>
    <row r="2780" ht="22.8" customHeight="1" spans="1:5 16376:16378">
      <c r="A2780" s="78" t="s">
        <v>172</v>
      </c>
      <c r="B2780" s="90" t="s">
        <v>1102</v>
      </c>
      <c r="C2780" s="79" t="s">
        <v>1147</v>
      </c>
      <c r="D2780" s="84">
        <v>5</v>
      </c>
      <c r="E2780" s="76" t="s">
        <v>174</v>
      </c>
      <c r="XEV2780" s="49"/>
      <c r="XEW2780" s="49"/>
      <c r="XEX2780" s="49"/>
    </row>
    <row r="2781" ht="22.8" customHeight="1" spans="1:5 16376:16378">
      <c r="A2781" s="78" t="s">
        <v>172</v>
      </c>
      <c r="B2781" s="90" t="s">
        <v>1153</v>
      </c>
      <c r="C2781" s="79" t="s">
        <v>1147</v>
      </c>
      <c r="D2781" s="84">
        <v>3</v>
      </c>
      <c r="E2781" s="76" t="s">
        <v>174</v>
      </c>
      <c r="XEV2781" s="49"/>
      <c r="XEW2781" s="49"/>
      <c r="XEX2781" s="49"/>
    </row>
    <row r="2782" ht="22.8" customHeight="1" spans="1:5 16376:16378">
      <c r="A2782" s="78" t="s">
        <v>172</v>
      </c>
      <c r="B2782" s="90" t="s">
        <v>252</v>
      </c>
      <c r="C2782" s="79" t="s">
        <v>1147</v>
      </c>
      <c r="D2782" s="84">
        <v>1</v>
      </c>
      <c r="E2782" s="76" t="s">
        <v>174</v>
      </c>
      <c r="XEV2782" s="49"/>
      <c r="XEW2782" s="49"/>
      <c r="XEX2782" s="49"/>
    </row>
    <row r="2783" ht="22.8" customHeight="1" spans="1:5 16376:16378">
      <c r="A2783" s="61" t="s">
        <v>1154</v>
      </c>
      <c r="B2783" s="61"/>
      <c r="C2783" s="61"/>
      <c r="D2783" s="64">
        <f>D2784+D2791+E27664+D2794</f>
        <v>1281.33</v>
      </c>
      <c r="E2783" s="63"/>
      <c r="XEV2783" s="49"/>
      <c r="XEW2783" s="49"/>
      <c r="XEX2783" s="49"/>
    </row>
    <row r="2784" ht="22.8" customHeight="1" spans="1:5 16376:16378">
      <c r="A2784" s="61" t="s">
        <v>158</v>
      </c>
      <c r="B2784" s="61"/>
      <c r="C2784" s="61"/>
      <c r="D2784" s="64">
        <v>1061.31</v>
      </c>
      <c r="E2784" s="63"/>
      <c r="XEV2784" s="49"/>
      <c r="XEW2784" s="49"/>
      <c r="XEX2784" s="49"/>
    </row>
    <row r="2785" ht="22.8" customHeight="1" spans="1:5 16376:16378">
      <c r="A2785" s="63" t="s">
        <v>159</v>
      </c>
      <c r="B2785" s="63" t="s">
        <v>165</v>
      </c>
      <c r="C2785" s="63" t="s">
        <v>1155</v>
      </c>
      <c r="D2785" s="77">
        <v>160.56</v>
      </c>
      <c r="E2785" s="67" t="s">
        <v>162</v>
      </c>
      <c r="XEV2785" s="49"/>
      <c r="XEW2785" s="49"/>
      <c r="XEX2785" s="49"/>
    </row>
    <row r="2786" ht="22.8" customHeight="1" spans="1:5 16376:16378">
      <c r="A2786" s="63" t="s">
        <v>159</v>
      </c>
      <c r="B2786" s="63" t="s">
        <v>160</v>
      </c>
      <c r="C2786" s="63" t="s">
        <v>1155</v>
      </c>
      <c r="D2786" s="77">
        <v>739.08</v>
      </c>
      <c r="E2786" s="67" t="s">
        <v>162</v>
      </c>
      <c r="XEV2786" s="49"/>
      <c r="XEW2786" s="49"/>
      <c r="XEX2786" s="49"/>
    </row>
    <row r="2787" ht="22.8" customHeight="1" spans="1:5 16376:16378">
      <c r="A2787" s="63" t="s">
        <v>159</v>
      </c>
      <c r="B2787" s="63" t="s">
        <v>472</v>
      </c>
      <c r="C2787" s="63" t="s">
        <v>1155</v>
      </c>
      <c r="D2787" s="77">
        <v>2.58</v>
      </c>
      <c r="E2787" s="67" t="s">
        <v>162</v>
      </c>
      <c r="XEV2787" s="49"/>
      <c r="XEW2787" s="49"/>
      <c r="XEX2787" s="49"/>
    </row>
    <row r="2788" ht="22.8" customHeight="1" spans="1:5 16376:16378">
      <c r="A2788" s="63" t="s">
        <v>159</v>
      </c>
      <c r="B2788" s="63" t="s">
        <v>163</v>
      </c>
      <c r="C2788" s="63" t="s">
        <v>1155</v>
      </c>
      <c r="D2788" s="77">
        <v>29.31</v>
      </c>
      <c r="E2788" s="67" t="s">
        <v>162</v>
      </c>
      <c r="XEV2788" s="49"/>
      <c r="XEW2788" s="49"/>
      <c r="XEX2788" s="49"/>
    </row>
    <row r="2789" ht="22.8" customHeight="1" spans="1:5 16376:16378">
      <c r="A2789" s="63" t="s">
        <v>159</v>
      </c>
      <c r="B2789" s="63" t="s">
        <v>166</v>
      </c>
      <c r="C2789" s="63" t="s">
        <v>1155</v>
      </c>
      <c r="D2789" s="77">
        <v>49.2</v>
      </c>
      <c r="E2789" s="67" t="s">
        <v>162</v>
      </c>
      <c r="XEV2789" s="49"/>
      <c r="XEW2789" s="49"/>
      <c r="XEX2789" s="49"/>
    </row>
    <row r="2790" ht="22.8" customHeight="1" spans="1:5 16376:16378">
      <c r="A2790" s="63" t="s">
        <v>159</v>
      </c>
      <c r="B2790" s="63" t="s">
        <v>164</v>
      </c>
      <c r="C2790" s="63" t="s">
        <v>1155</v>
      </c>
      <c r="D2790" s="77">
        <v>80.59</v>
      </c>
      <c r="E2790" s="67" t="s">
        <v>162</v>
      </c>
      <c r="XEV2790" s="49"/>
      <c r="XEW2790" s="49"/>
      <c r="XEX2790" s="49"/>
    </row>
    <row r="2791" ht="22.8" customHeight="1" spans="1:5 16376:16378">
      <c r="A2791" s="61" t="s">
        <v>167</v>
      </c>
      <c r="B2791" s="61"/>
      <c r="C2791" s="61"/>
      <c r="D2791" s="64">
        <f>SUM(D2792:D2793)</f>
        <v>146.46</v>
      </c>
      <c r="E2791" s="63"/>
      <c r="XEV2791" s="49"/>
      <c r="XEW2791" s="49"/>
      <c r="XEX2791" s="49"/>
    </row>
    <row r="2792" ht="22.8" customHeight="1" spans="1:5 16376:16378">
      <c r="A2792" s="63" t="s">
        <v>168</v>
      </c>
      <c r="B2792" s="63" t="s">
        <v>169</v>
      </c>
      <c r="C2792" s="63" t="s">
        <v>1155</v>
      </c>
      <c r="D2792" s="77">
        <v>89.12</v>
      </c>
      <c r="E2792" s="67" t="s">
        <v>162</v>
      </c>
      <c r="XEV2792" s="49"/>
      <c r="XEW2792" s="49"/>
      <c r="XEX2792" s="49"/>
    </row>
    <row r="2793" ht="22.8" customHeight="1" spans="1:5 16376:16378">
      <c r="A2793" s="63" t="s">
        <v>168</v>
      </c>
      <c r="B2793" s="63" t="s">
        <v>170</v>
      </c>
      <c r="C2793" s="63" t="s">
        <v>1155</v>
      </c>
      <c r="D2793" s="77">
        <v>57.34</v>
      </c>
      <c r="E2793" s="67" t="s">
        <v>162</v>
      </c>
      <c r="XEV2793" s="49"/>
      <c r="XEW2793" s="49"/>
      <c r="XEX2793" s="49"/>
    </row>
    <row r="2794" ht="22.8" customHeight="1" spans="1:5 16376:16378">
      <c r="A2794" s="78" t="s">
        <v>1090</v>
      </c>
      <c r="B2794" s="78"/>
      <c r="C2794" s="79"/>
      <c r="D2794" s="80">
        <f>SUM(D2795:D2815)</f>
        <v>73.56</v>
      </c>
      <c r="E2794" s="83"/>
      <c r="XEV2794" s="49"/>
      <c r="XEW2794" s="49"/>
      <c r="XEX2794" s="49"/>
    </row>
    <row r="2795" ht="22.8" customHeight="1" spans="1:5 16376:16378">
      <c r="A2795" s="78" t="s">
        <v>172</v>
      </c>
      <c r="B2795" s="90" t="s">
        <v>1094</v>
      </c>
      <c r="C2795" s="63" t="s">
        <v>1155</v>
      </c>
      <c r="D2795" s="73">
        <v>1</v>
      </c>
      <c r="E2795" s="76" t="s">
        <v>174</v>
      </c>
      <c r="XEV2795" s="49"/>
      <c r="XEW2795" s="49"/>
      <c r="XEX2795" s="49"/>
    </row>
    <row r="2796" ht="22.8" customHeight="1" spans="1:5 16376:16378">
      <c r="A2796" s="78" t="s">
        <v>172</v>
      </c>
      <c r="B2796" s="90" t="s">
        <v>1108</v>
      </c>
      <c r="C2796" s="63" t="s">
        <v>1155</v>
      </c>
      <c r="D2796" s="73">
        <v>1</v>
      </c>
      <c r="E2796" s="76" t="s">
        <v>174</v>
      </c>
      <c r="XEV2796" s="49"/>
      <c r="XEW2796" s="49"/>
      <c r="XEX2796" s="49"/>
    </row>
    <row r="2797" ht="22.8" customHeight="1" spans="1:5 16376:16378">
      <c r="A2797" s="78" t="s">
        <v>172</v>
      </c>
      <c r="B2797" s="90" t="s">
        <v>1106</v>
      </c>
      <c r="C2797" s="63" t="s">
        <v>1155</v>
      </c>
      <c r="D2797" s="73">
        <v>5</v>
      </c>
      <c r="E2797" s="76" t="s">
        <v>174</v>
      </c>
      <c r="XEV2797" s="49"/>
      <c r="XEW2797" s="49"/>
      <c r="XEX2797" s="49"/>
    </row>
    <row r="2798" ht="22.8" customHeight="1" spans="1:5 16376:16378">
      <c r="A2798" s="78" t="s">
        <v>172</v>
      </c>
      <c r="B2798" s="90" t="s">
        <v>1092</v>
      </c>
      <c r="C2798" s="63" t="s">
        <v>1155</v>
      </c>
      <c r="D2798" s="73">
        <v>25</v>
      </c>
      <c r="E2798" s="76" t="s">
        <v>174</v>
      </c>
      <c r="XEV2798" s="49"/>
      <c r="XEW2798" s="49"/>
      <c r="XEX2798" s="49"/>
    </row>
    <row r="2799" ht="22.8" customHeight="1" spans="1:5 16376:16378">
      <c r="A2799" s="78" t="s">
        <v>172</v>
      </c>
      <c r="B2799" s="90" t="s">
        <v>1102</v>
      </c>
      <c r="C2799" s="63" t="s">
        <v>1155</v>
      </c>
      <c r="D2799" s="73">
        <v>5</v>
      </c>
      <c r="E2799" s="76" t="s">
        <v>174</v>
      </c>
      <c r="XEV2799" s="49"/>
      <c r="XEW2799" s="49"/>
      <c r="XEX2799" s="49"/>
    </row>
    <row r="2800" ht="22.8" customHeight="1" spans="1:5 16376:16378">
      <c r="A2800" s="78" t="s">
        <v>172</v>
      </c>
      <c r="B2800" s="90" t="s">
        <v>1107</v>
      </c>
      <c r="C2800" s="63" t="s">
        <v>1155</v>
      </c>
      <c r="D2800" s="73">
        <v>2</v>
      </c>
      <c r="E2800" s="76" t="s">
        <v>174</v>
      </c>
      <c r="XEV2800" s="49"/>
      <c r="XEW2800" s="49"/>
      <c r="XEX2800" s="49"/>
    </row>
    <row r="2801" ht="22.8" customHeight="1" spans="1:5 16376:16378">
      <c r="A2801" s="78" t="s">
        <v>172</v>
      </c>
      <c r="B2801" s="90" t="s">
        <v>1105</v>
      </c>
      <c r="C2801" s="63" t="s">
        <v>1155</v>
      </c>
      <c r="D2801" s="73">
        <v>4.56</v>
      </c>
      <c r="E2801" s="76" t="s">
        <v>174</v>
      </c>
      <c r="XEV2801" s="49"/>
      <c r="XEW2801" s="49"/>
      <c r="XEX2801" s="49"/>
    </row>
    <row r="2802" ht="22.8" customHeight="1" spans="1:5 16376:16378">
      <c r="A2802" s="78" t="s">
        <v>172</v>
      </c>
      <c r="B2802" s="90" t="s">
        <v>1100</v>
      </c>
      <c r="C2802" s="63" t="s">
        <v>1155</v>
      </c>
      <c r="D2802" s="73">
        <v>3.5</v>
      </c>
      <c r="E2802" s="76" t="s">
        <v>174</v>
      </c>
      <c r="XEV2802" s="49"/>
      <c r="XEW2802" s="49"/>
      <c r="XEX2802" s="49"/>
    </row>
    <row r="2803" ht="22.8" customHeight="1" spans="1:5 16376:16378">
      <c r="A2803" s="78" t="s">
        <v>172</v>
      </c>
      <c r="B2803" s="90" t="s">
        <v>1135</v>
      </c>
      <c r="C2803" s="63" t="s">
        <v>1155</v>
      </c>
      <c r="D2803" s="73">
        <v>3</v>
      </c>
      <c r="E2803" s="76" t="s">
        <v>174</v>
      </c>
      <c r="XEV2803" s="49"/>
      <c r="XEW2803" s="49"/>
      <c r="XEX2803" s="49"/>
    </row>
    <row r="2804" ht="22.8" customHeight="1" spans="1:5 16376:16378">
      <c r="A2804" s="78" t="s">
        <v>172</v>
      </c>
      <c r="B2804" s="90" t="s">
        <v>1103</v>
      </c>
      <c r="C2804" s="63" t="s">
        <v>1155</v>
      </c>
      <c r="D2804" s="73">
        <v>3</v>
      </c>
      <c r="E2804" s="76" t="s">
        <v>174</v>
      </c>
      <c r="XEV2804" s="49"/>
      <c r="XEW2804" s="49"/>
      <c r="XEX2804" s="49"/>
    </row>
    <row r="2805" ht="22.8" customHeight="1" spans="1:5 16376:16378">
      <c r="A2805" s="78" t="s">
        <v>172</v>
      </c>
      <c r="B2805" s="90" t="s">
        <v>1104</v>
      </c>
      <c r="C2805" s="63" t="s">
        <v>1155</v>
      </c>
      <c r="D2805" s="73">
        <v>3</v>
      </c>
      <c r="E2805" s="76" t="s">
        <v>174</v>
      </c>
      <c r="XEV2805" s="49"/>
      <c r="XEW2805" s="49"/>
      <c r="XEX2805" s="49"/>
    </row>
    <row r="2806" ht="22.8" customHeight="1" spans="1:5 16376:16378">
      <c r="A2806" s="78" t="s">
        <v>172</v>
      </c>
      <c r="B2806" s="90" t="s">
        <v>1093</v>
      </c>
      <c r="C2806" s="63" t="s">
        <v>1155</v>
      </c>
      <c r="D2806" s="73">
        <v>1</v>
      </c>
      <c r="E2806" s="76" t="s">
        <v>174</v>
      </c>
      <c r="XEV2806" s="49"/>
      <c r="XEW2806" s="49"/>
      <c r="XEX2806" s="49"/>
    </row>
    <row r="2807" ht="22.8" customHeight="1" spans="1:5 16376:16378">
      <c r="A2807" s="78" t="s">
        <v>172</v>
      </c>
      <c r="B2807" s="90" t="s">
        <v>1109</v>
      </c>
      <c r="C2807" s="63" t="s">
        <v>1155</v>
      </c>
      <c r="D2807" s="73">
        <v>2</v>
      </c>
      <c r="E2807" s="76" t="s">
        <v>174</v>
      </c>
      <c r="XEV2807" s="49"/>
      <c r="XEW2807" s="49"/>
      <c r="XEX2807" s="49"/>
    </row>
    <row r="2808" ht="22.8" customHeight="1" spans="1:5 16376:16378">
      <c r="A2808" s="78" t="s">
        <v>172</v>
      </c>
      <c r="B2808" s="90" t="s">
        <v>1101</v>
      </c>
      <c r="C2808" s="63" t="s">
        <v>1155</v>
      </c>
      <c r="D2808" s="73">
        <v>2</v>
      </c>
      <c r="E2808" s="76" t="s">
        <v>174</v>
      </c>
      <c r="XEV2808" s="49"/>
      <c r="XEW2808" s="49"/>
      <c r="XEX2808" s="49"/>
    </row>
    <row r="2809" ht="22.8" customHeight="1" spans="1:5 16376:16378">
      <c r="A2809" s="78" t="s">
        <v>172</v>
      </c>
      <c r="B2809" s="90" t="s">
        <v>1099</v>
      </c>
      <c r="C2809" s="63" t="s">
        <v>1155</v>
      </c>
      <c r="D2809" s="73">
        <v>2</v>
      </c>
      <c r="E2809" s="76" t="s">
        <v>174</v>
      </c>
      <c r="XEV2809" s="49"/>
      <c r="XEW2809" s="49"/>
      <c r="XEX2809" s="49"/>
    </row>
    <row r="2810" ht="22.8" customHeight="1" spans="1:5 16376:16378">
      <c r="A2810" s="78" t="s">
        <v>172</v>
      </c>
      <c r="B2810" s="90" t="s">
        <v>1097</v>
      </c>
      <c r="C2810" s="63" t="s">
        <v>1155</v>
      </c>
      <c r="D2810" s="73">
        <v>2.5</v>
      </c>
      <c r="E2810" s="76" t="s">
        <v>174</v>
      </c>
      <c r="XEV2810" s="49"/>
      <c r="XEW2810" s="49"/>
      <c r="XEX2810" s="49"/>
    </row>
    <row r="2811" ht="22.8" customHeight="1" spans="1:5 16376:16378">
      <c r="A2811" s="78" t="s">
        <v>172</v>
      </c>
      <c r="B2811" s="90" t="s">
        <v>1110</v>
      </c>
      <c r="C2811" s="63" t="s">
        <v>1155</v>
      </c>
      <c r="D2811" s="73">
        <v>2</v>
      </c>
      <c r="E2811" s="76" t="s">
        <v>174</v>
      </c>
      <c r="XEV2811" s="49"/>
      <c r="XEW2811" s="49"/>
      <c r="XEX2811" s="49"/>
    </row>
    <row r="2812" ht="22.8" customHeight="1" spans="1:5 16376:16378">
      <c r="A2812" s="78" t="s">
        <v>172</v>
      </c>
      <c r="B2812" s="90" t="s">
        <v>1091</v>
      </c>
      <c r="C2812" s="63" t="s">
        <v>1155</v>
      </c>
      <c r="D2812" s="73">
        <v>1</v>
      </c>
      <c r="E2812" s="76" t="s">
        <v>174</v>
      </c>
      <c r="XEV2812" s="49"/>
      <c r="XEW2812" s="49"/>
      <c r="XEX2812" s="49"/>
    </row>
    <row r="2813" ht="22.8" customHeight="1" spans="1:5 16376:16378">
      <c r="A2813" s="78" t="s">
        <v>172</v>
      </c>
      <c r="B2813" s="90" t="s">
        <v>1096</v>
      </c>
      <c r="C2813" s="63" t="s">
        <v>1155</v>
      </c>
      <c r="D2813" s="73">
        <v>2</v>
      </c>
      <c r="E2813" s="76" t="s">
        <v>174</v>
      </c>
      <c r="XEV2813" s="49"/>
      <c r="XEW2813" s="49"/>
      <c r="XEX2813" s="49"/>
    </row>
    <row r="2814" ht="22.8" customHeight="1" spans="1:5 16376:16378">
      <c r="A2814" s="78" t="s">
        <v>172</v>
      </c>
      <c r="B2814" s="90" t="s">
        <v>1095</v>
      </c>
      <c r="C2814" s="63" t="s">
        <v>1155</v>
      </c>
      <c r="D2814" s="73">
        <v>2</v>
      </c>
      <c r="E2814" s="76" t="s">
        <v>174</v>
      </c>
      <c r="XEV2814" s="49"/>
      <c r="XEW2814" s="49"/>
      <c r="XEX2814" s="49"/>
    </row>
    <row r="2815" ht="22.8" customHeight="1" spans="1:5 16376:16378">
      <c r="A2815" s="78" t="s">
        <v>172</v>
      </c>
      <c r="B2815" s="90" t="s">
        <v>252</v>
      </c>
      <c r="C2815" s="63" t="s">
        <v>1155</v>
      </c>
      <c r="D2815" s="73">
        <v>1</v>
      </c>
      <c r="E2815" s="76" t="s">
        <v>174</v>
      </c>
      <c r="XEV2815" s="49"/>
      <c r="XEW2815" s="49"/>
      <c r="XEX2815" s="49"/>
    </row>
    <row r="2816" ht="22.8" customHeight="1" spans="1:5 16376:16378">
      <c r="A2816" s="61" t="s">
        <v>1156</v>
      </c>
      <c r="B2816" s="61"/>
      <c r="C2816" s="61"/>
      <c r="D2816" s="64">
        <f>D2817+D2824+D2827</f>
        <v>1972.97</v>
      </c>
      <c r="E2816" s="63"/>
      <c r="XEV2816" s="49"/>
      <c r="XEW2816" s="49"/>
      <c r="XEX2816" s="49"/>
    </row>
    <row r="2817" ht="22.8" customHeight="1" spans="1:5 16376:16378">
      <c r="A2817" s="61" t="s">
        <v>158</v>
      </c>
      <c r="B2817" s="61"/>
      <c r="C2817" s="61"/>
      <c r="D2817" s="64">
        <v>1677.95</v>
      </c>
      <c r="E2817" s="63"/>
      <c r="XEV2817" s="49"/>
      <c r="XEW2817" s="49"/>
      <c r="XEX2817" s="49"/>
    </row>
    <row r="2818" ht="22.8" customHeight="1" spans="1:5 16376:16378">
      <c r="A2818" s="63" t="s">
        <v>159</v>
      </c>
      <c r="B2818" s="63" t="s">
        <v>163</v>
      </c>
      <c r="C2818" s="63" t="s">
        <v>1157</v>
      </c>
      <c r="D2818" s="77">
        <v>43.98</v>
      </c>
      <c r="E2818" s="67" t="s">
        <v>162</v>
      </c>
      <c r="XEV2818" s="49"/>
      <c r="XEW2818" s="49"/>
      <c r="XEX2818" s="49"/>
    </row>
    <row r="2819" ht="22.8" customHeight="1" spans="1:5 16376:16378">
      <c r="A2819" s="63" t="s">
        <v>159</v>
      </c>
      <c r="B2819" s="63" t="s">
        <v>164</v>
      </c>
      <c r="C2819" s="63" t="s">
        <v>1157</v>
      </c>
      <c r="D2819" s="77">
        <v>135.81</v>
      </c>
      <c r="E2819" s="67" t="s">
        <v>162</v>
      </c>
      <c r="XEV2819" s="49"/>
      <c r="XEW2819" s="49"/>
      <c r="XEX2819" s="49"/>
    </row>
    <row r="2820" ht="22.8" customHeight="1" spans="1:5 16376:16378">
      <c r="A2820" s="63" t="s">
        <v>159</v>
      </c>
      <c r="B2820" s="63" t="s">
        <v>160</v>
      </c>
      <c r="C2820" s="63" t="s">
        <v>1157</v>
      </c>
      <c r="D2820" s="77">
        <v>1138.23</v>
      </c>
      <c r="E2820" s="67" t="s">
        <v>162</v>
      </c>
      <c r="XEV2820" s="49"/>
      <c r="XEW2820" s="49"/>
      <c r="XEX2820" s="49"/>
    </row>
    <row r="2821" ht="22.8" customHeight="1" spans="1:5 16376:16378">
      <c r="A2821" s="63" t="s">
        <v>159</v>
      </c>
      <c r="B2821" s="63" t="s">
        <v>472</v>
      </c>
      <c r="C2821" s="63" t="s">
        <v>1157</v>
      </c>
      <c r="D2821" s="77">
        <v>11.02</v>
      </c>
      <c r="E2821" s="67" t="s">
        <v>162</v>
      </c>
      <c r="XEV2821" s="49"/>
      <c r="XEW2821" s="49"/>
      <c r="XEX2821" s="49"/>
    </row>
    <row r="2822" ht="22.8" customHeight="1" spans="1:5 16376:16378">
      <c r="A2822" s="63" t="s">
        <v>159</v>
      </c>
      <c r="B2822" s="63" t="s">
        <v>165</v>
      </c>
      <c r="C2822" s="63" t="s">
        <v>1157</v>
      </c>
      <c r="D2822" s="77">
        <v>272.71</v>
      </c>
      <c r="E2822" s="67" t="s">
        <v>162</v>
      </c>
      <c r="XEV2822" s="49"/>
      <c r="XEW2822" s="49"/>
      <c r="XEX2822" s="49"/>
    </row>
    <row r="2823" ht="22.8" customHeight="1" spans="1:5 16376:16378">
      <c r="A2823" s="63" t="s">
        <v>159</v>
      </c>
      <c r="B2823" s="63" t="s">
        <v>166</v>
      </c>
      <c r="C2823" s="63" t="s">
        <v>1157</v>
      </c>
      <c r="D2823" s="77">
        <v>76.2</v>
      </c>
      <c r="E2823" s="67" t="s">
        <v>162</v>
      </c>
      <c r="XEV2823" s="49"/>
      <c r="XEW2823" s="49"/>
      <c r="XEX2823" s="49"/>
    </row>
    <row r="2824" ht="22.8" customHeight="1" spans="1:5 16376:16378">
      <c r="A2824" s="61" t="s">
        <v>167</v>
      </c>
      <c r="B2824" s="61"/>
      <c r="C2824" s="61"/>
      <c r="D2824" s="64">
        <v>220.94</v>
      </c>
      <c r="E2824" s="63"/>
      <c r="XEV2824" s="49"/>
      <c r="XEW2824" s="49"/>
      <c r="XEX2824" s="49"/>
    </row>
    <row r="2825" ht="22.8" customHeight="1" spans="1:5 16376:16378">
      <c r="A2825" s="63" t="s">
        <v>168</v>
      </c>
      <c r="B2825" s="63" t="s">
        <v>169</v>
      </c>
      <c r="C2825" s="63" t="s">
        <v>1157</v>
      </c>
      <c r="D2825" s="77">
        <v>132.8</v>
      </c>
      <c r="E2825" s="67" t="s">
        <v>162</v>
      </c>
      <c r="XEV2825" s="49"/>
      <c r="XEW2825" s="49"/>
      <c r="XEX2825" s="49"/>
    </row>
    <row r="2826" ht="22.8" customHeight="1" spans="1:5 16376:16378">
      <c r="A2826" s="63" t="s">
        <v>168</v>
      </c>
      <c r="B2826" s="63" t="s">
        <v>170</v>
      </c>
      <c r="C2826" s="63" t="s">
        <v>1157</v>
      </c>
      <c r="D2826" s="77">
        <v>88.14</v>
      </c>
      <c r="E2826" s="67" t="s">
        <v>162</v>
      </c>
      <c r="XEV2826" s="49"/>
      <c r="XEW2826" s="49"/>
      <c r="XEX2826" s="49"/>
    </row>
    <row r="2827" ht="22.8" customHeight="1" spans="1:5 16376:16378">
      <c r="A2827" s="78" t="s">
        <v>1090</v>
      </c>
      <c r="B2827" s="78"/>
      <c r="C2827" s="79"/>
      <c r="D2827" s="80">
        <f>SUM(D2828:D2848)</f>
        <v>74.08</v>
      </c>
      <c r="E2827" s="83"/>
      <c r="XEV2827" s="49"/>
      <c r="XEW2827" s="49"/>
      <c r="XEX2827" s="49"/>
    </row>
    <row r="2828" ht="22.8" customHeight="1" spans="1:5 16376:16378">
      <c r="A2828" s="78" t="s">
        <v>172</v>
      </c>
      <c r="B2828" s="90" t="s">
        <v>1104</v>
      </c>
      <c r="C2828" s="63" t="s">
        <v>1157</v>
      </c>
      <c r="D2828" s="84">
        <v>3</v>
      </c>
      <c r="E2828" s="76" t="s">
        <v>174</v>
      </c>
      <c r="XEV2828" s="49"/>
      <c r="XEW2828" s="49"/>
      <c r="XEX2828" s="49"/>
    </row>
    <row r="2829" ht="22.8" customHeight="1" spans="1:5 16376:16378">
      <c r="A2829" s="78" t="s">
        <v>172</v>
      </c>
      <c r="B2829" s="90" t="s">
        <v>1098</v>
      </c>
      <c r="C2829" s="63" t="s">
        <v>1157</v>
      </c>
      <c r="D2829" s="84">
        <v>5</v>
      </c>
      <c r="E2829" s="76" t="s">
        <v>174</v>
      </c>
      <c r="XEV2829" s="49"/>
      <c r="XEW2829" s="49"/>
      <c r="XEX2829" s="49"/>
    </row>
    <row r="2830" ht="22.8" customHeight="1" spans="1:5 16376:16378">
      <c r="A2830" s="78" t="s">
        <v>172</v>
      </c>
      <c r="B2830" s="90" t="s">
        <v>1092</v>
      </c>
      <c r="C2830" s="63" t="s">
        <v>1157</v>
      </c>
      <c r="D2830" s="84">
        <v>25</v>
      </c>
      <c r="E2830" s="76" t="s">
        <v>174</v>
      </c>
      <c r="XEV2830" s="49"/>
      <c r="XEW2830" s="49"/>
      <c r="XEX2830" s="49"/>
    </row>
    <row r="2831" ht="22.8" customHeight="1" spans="1:5 16376:16378">
      <c r="A2831" s="78" t="s">
        <v>172</v>
      </c>
      <c r="B2831" s="90" t="s">
        <v>1134</v>
      </c>
      <c r="C2831" s="63" t="s">
        <v>1157</v>
      </c>
      <c r="D2831" s="84">
        <v>5</v>
      </c>
      <c r="E2831" s="76" t="s">
        <v>174</v>
      </c>
      <c r="XEV2831" s="49"/>
      <c r="XEW2831" s="49"/>
      <c r="XEX2831" s="49"/>
    </row>
    <row r="2832" ht="22.8" customHeight="1" spans="1:5 16376:16378">
      <c r="A2832" s="78" t="s">
        <v>172</v>
      </c>
      <c r="B2832" s="90" t="s">
        <v>1103</v>
      </c>
      <c r="C2832" s="63" t="s">
        <v>1157</v>
      </c>
      <c r="D2832" s="84">
        <v>3</v>
      </c>
      <c r="E2832" s="76" t="s">
        <v>174</v>
      </c>
      <c r="XEV2832" s="49"/>
      <c r="XEW2832" s="49"/>
      <c r="XEX2832" s="49"/>
    </row>
    <row r="2833" ht="22.8" customHeight="1" spans="1:5 16376:16378">
      <c r="A2833" s="78" t="s">
        <v>172</v>
      </c>
      <c r="B2833" s="90" t="s">
        <v>1097</v>
      </c>
      <c r="C2833" s="63" t="s">
        <v>1157</v>
      </c>
      <c r="D2833" s="84">
        <v>2.5</v>
      </c>
      <c r="E2833" s="76" t="s">
        <v>174</v>
      </c>
      <c r="XEV2833" s="49"/>
      <c r="XEW2833" s="49"/>
      <c r="XEX2833" s="49"/>
    </row>
    <row r="2834" ht="22.8" customHeight="1" spans="1:5 16376:16378">
      <c r="A2834" s="78" t="s">
        <v>172</v>
      </c>
      <c r="B2834" s="90" t="s">
        <v>1095</v>
      </c>
      <c r="C2834" s="63" t="s">
        <v>1157</v>
      </c>
      <c r="D2834" s="84">
        <v>1</v>
      </c>
      <c r="E2834" s="76" t="s">
        <v>174</v>
      </c>
      <c r="XEV2834" s="49"/>
      <c r="XEW2834" s="49"/>
      <c r="XEX2834" s="49"/>
    </row>
    <row r="2835" ht="22.8" customHeight="1" spans="1:5 16376:16378">
      <c r="A2835" s="78" t="s">
        <v>172</v>
      </c>
      <c r="B2835" s="90" t="s">
        <v>1102</v>
      </c>
      <c r="C2835" s="63" t="s">
        <v>1157</v>
      </c>
      <c r="D2835" s="84">
        <v>5</v>
      </c>
      <c r="E2835" s="76" t="s">
        <v>174</v>
      </c>
      <c r="XEV2835" s="49"/>
      <c r="XEW2835" s="49"/>
      <c r="XEX2835" s="49"/>
    </row>
    <row r="2836" ht="22.8" customHeight="1" spans="1:5 16376:16378">
      <c r="A2836" s="78" t="s">
        <v>172</v>
      </c>
      <c r="B2836" s="90" t="s">
        <v>1096</v>
      </c>
      <c r="C2836" s="63" t="s">
        <v>1157</v>
      </c>
      <c r="D2836" s="84">
        <v>2</v>
      </c>
      <c r="E2836" s="76" t="s">
        <v>174</v>
      </c>
      <c r="XEV2836" s="49"/>
      <c r="XEW2836" s="49"/>
      <c r="XEX2836" s="49"/>
    </row>
    <row r="2837" ht="22.8" customHeight="1" spans="1:5 16376:16378">
      <c r="A2837" s="78" t="s">
        <v>172</v>
      </c>
      <c r="B2837" s="90" t="s">
        <v>1100</v>
      </c>
      <c r="C2837" s="63" t="s">
        <v>1157</v>
      </c>
      <c r="D2837" s="84">
        <v>3.5</v>
      </c>
      <c r="E2837" s="76" t="s">
        <v>174</v>
      </c>
      <c r="XEV2837" s="49"/>
      <c r="XEW2837" s="49"/>
      <c r="XEX2837" s="49"/>
    </row>
    <row r="2838" ht="22.8" customHeight="1" spans="1:5 16376:16378">
      <c r="A2838" s="78" t="s">
        <v>172</v>
      </c>
      <c r="B2838" s="90" t="s">
        <v>1105</v>
      </c>
      <c r="C2838" s="63" t="s">
        <v>1157</v>
      </c>
      <c r="D2838" s="84">
        <v>4.08</v>
      </c>
      <c r="E2838" s="76" t="s">
        <v>174</v>
      </c>
      <c r="XEV2838" s="49"/>
      <c r="XEW2838" s="49"/>
      <c r="XEX2838" s="49"/>
    </row>
    <row r="2839" ht="22.8" customHeight="1" spans="1:5 16376:16378">
      <c r="A2839" s="78" t="s">
        <v>172</v>
      </c>
      <c r="B2839" s="90" t="s">
        <v>1121</v>
      </c>
      <c r="C2839" s="63" t="s">
        <v>1157</v>
      </c>
      <c r="D2839" s="84">
        <v>1</v>
      </c>
      <c r="E2839" s="76" t="s">
        <v>174</v>
      </c>
      <c r="XEV2839" s="49"/>
      <c r="XEW2839" s="49"/>
      <c r="XEX2839" s="49"/>
    </row>
    <row r="2840" ht="22.8" customHeight="1" spans="1:5 16376:16378">
      <c r="A2840" s="78" t="s">
        <v>172</v>
      </c>
      <c r="B2840" s="90" t="s">
        <v>1107</v>
      </c>
      <c r="C2840" s="63" t="s">
        <v>1157</v>
      </c>
      <c r="D2840" s="84">
        <v>2</v>
      </c>
      <c r="E2840" s="76" t="s">
        <v>174</v>
      </c>
      <c r="XEV2840" s="49"/>
      <c r="XEW2840" s="49"/>
      <c r="XEX2840" s="49"/>
    </row>
    <row r="2841" ht="22.8" customHeight="1" spans="1:5 16376:16378">
      <c r="A2841" s="78" t="s">
        <v>172</v>
      </c>
      <c r="B2841" s="90" t="s">
        <v>1110</v>
      </c>
      <c r="C2841" s="63" t="s">
        <v>1157</v>
      </c>
      <c r="D2841" s="84">
        <v>2</v>
      </c>
      <c r="E2841" s="76" t="s">
        <v>174</v>
      </c>
      <c r="XEV2841" s="49"/>
      <c r="XEW2841" s="49"/>
      <c r="XEX2841" s="49"/>
    </row>
    <row r="2842" ht="22.8" customHeight="1" spans="1:5 16376:16378">
      <c r="A2842" s="78" t="s">
        <v>172</v>
      </c>
      <c r="B2842" s="90" t="s">
        <v>1101</v>
      </c>
      <c r="C2842" s="63" t="s">
        <v>1157</v>
      </c>
      <c r="D2842" s="84">
        <v>2</v>
      </c>
      <c r="E2842" s="76" t="s">
        <v>174</v>
      </c>
      <c r="XEV2842" s="49"/>
      <c r="XEW2842" s="49"/>
      <c r="XEX2842" s="49"/>
    </row>
    <row r="2843" ht="22.8" customHeight="1" spans="1:5 16376:16378">
      <c r="A2843" s="78" t="s">
        <v>172</v>
      </c>
      <c r="B2843" s="90" t="s">
        <v>1099</v>
      </c>
      <c r="C2843" s="63" t="s">
        <v>1157</v>
      </c>
      <c r="D2843" s="84">
        <v>2</v>
      </c>
      <c r="E2843" s="76" t="s">
        <v>174</v>
      </c>
      <c r="XEV2843" s="49"/>
      <c r="XEW2843" s="49"/>
      <c r="XEX2843" s="49"/>
    </row>
    <row r="2844" ht="22.8" customHeight="1" spans="1:5 16376:16378">
      <c r="A2844" s="78" t="s">
        <v>172</v>
      </c>
      <c r="B2844" s="90" t="s">
        <v>1091</v>
      </c>
      <c r="C2844" s="63" t="s">
        <v>1157</v>
      </c>
      <c r="D2844" s="84">
        <v>1</v>
      </c>
      <c r="E2844" s="76" t="s">
        <v>174</v>
      </c>
      <c r="XEV2844" s="49"/>
      <c r="XEW2844" s="49"/>
      <c r="XEX2844" s="49"/>
    </row>
    <row r="2845" ht="22.8" customHeight="1" spans="1:5 16376:16378">
      <c r="A2845" s="78" t="s">
        <v>172</v>
      </c>
      <c r="B2845" s="90" t="s">
        <v>1108</v>
      </c>
      <c r="C2845" s="63" t="s">
        <v>1157</v>
      </c>
      <c r="D2845" s="84">
        <v>1</v>
      </c>
      <c r="E2845" s="76" t="s">
        <v>174</v>
      </c>
      <c r="XEV2845" s="49"/>
      <c r="XEW2845" s="49"/>
      <c r="XEX2845" s="49"/>
    </row>
    <row r="2846" ht="22.8" customHeight="1" spans="1:5 16376:16378">
      <c r="A2846" s="78" t="s">
        <v>172</v>
      </c>
      <c r="B2846" s="90" t="s">
        <v>1109</v>
      </c>
      <c r="C2846" s="63" t="s">
        <v>1157</v>
      </c>
      <c r="D2846" s="84">
        <v>2</v>
      </c>
      <c r="E2846" s="76" t="s">
        <v>174</v>
      </c>
      <c r="XEV2846" s="49"/>
      <c r="XEW2846" s="49"/>
      <c r="XEX2846" s="49"/>
    </row>
    <row r="2847" ht="22.8" customHeight="1" spans="1:5 16376:16378">
      <c r="A2847" s="78" t="s">
        <v>172</v>
      </c>
      <c r="B2847" s="90" t="s">
        <v>1158</v>
      </c>
      <c r="C2847" s="63" t="s">
        <v>1157</v>
      </c>
      <c r="D2847" s="84">
        <v>1</v>
      </c>
      <c r="E2847" s="76" t="s">
        <v>174</v>
      </c>
      <c r="XEV2847" s="49"/>
      <c r="XEW2847" s="49"/>
      <c r="XEX2847" s="49"/>
    </row>
    <row r="2848" ht="22.8" customHeight="1" spans="1:5 16376:16378">
      <c r="A2848" s="78" t="s">
        <v>172</v>
      </c>
      <c r="B2848" s="90" t="s">
        <v>252</v>
      </c>
      <c r="C2848" s="63" t="s">
        <v>1157</v>
      </c>
      <c r="D2848" s="84">
        <v>1</v>
      </c>
      <c r="E2848" s="76" t="s">
        <v>174</v>
      </c>
      <c r="XEV2848" s="49"/>
      <c r="XEW2848" s="49"/>
      <c r="XEX2848" s="49"/>
    </row>
    <row r="2849" ht="22.8" customHeight="1" spans="1:5 16376:16378">
      <c r="A2849" s="61" t="s">
        <v>1159</v>
      </c>
      <c r="B2849" s="61"/>
      <c r="C2849" s="61"/>
      <c r="D2849" s="64">
        <f>D2850+D2857+D2860</f>
        <v>1953.71</v>
      </c>
      <c r="E2849" s="63"/>
      <c r="XEV2849" s="49"/>
      <c r="XEW2849" s="49"/>
      <c r="XEX2849" s="49"/>
    </row>
    <row r="2850" ht="22.8" customHeight="1" spans="1:5 16376:16378">
      <c r="A2850" s="61" t="s">
        <v>158</v>
      </c>
      <c r="B2850" s="61"/>
      <c r="C2850" s="61"/>
      <c r="D2850" s="64">
        <v>1657.37</v>
      </c>
      <c r="E2850" s="63"/>
      <c r="XEV2850" s="49"/>
      <c r="XEW2850" s="49"/>
      <c r="XEX2850" s="49"/>
    </row>
    <row r="2851" ht="22.8" customHeight="1" spans="1:5 16376:16378">
      <c r="A2851" s="63" t="s">
        <v>159</v>
      </c>
      <c r="B2851" s="63" t="s">
        <v>163</v>
      </c>
      <c r="C2851" s="63" t="s">
        <v>1160</v>
      </c>
      <c r="D2851" s="77">
        <v>39.1</v>
      </c>
      <c r="E2851" s="67" t="s">
        <v>162</v>
      </c>
      <c r="XEV2851" s="49"/>
      <c r="XEW2851" s="49"/>
      <c r="XEX2851" s="49"/>
    </row>
    <row r="2852" ht="22.8" customHeight="1" spans="1:5 16376:16378">
      <c r="A2852" s="63" t="s">
        <v>159</v>
      </c>
      <c r="B2852" s="63" t="s">
        <v>160</v>
      </c>
      <c r="C2852" s="63" t="s">
        <v>1160</v>
      </c>
      <c r="D2852" s="77">
        <v>1133.06</v>
      </c>
      <c r="E2852" s="67" t="s">
        <v>162</v>
      </c>
      <c r="XEV2852" s="49"/>
      <c r="XEW2852" s="49"/>
      <c r="XEX2852" s="49"/>
    </row>
    <row r="2853" ht="22.8" customHeight="1" spans="1:5 16376:16378">
      <c r="A2853" s="63" t="s">
        <v>159</v>
      </c>
      <c r="B2853" s="63" t="s">
        <v>472</v>
      </c>
      <c r="C2853" s="63" t="s">
        <v>1160</v>
      </c>
      <c r="D2853" s="77">
        <v>2.58</v>
      </c>
      <c r="E2853" s="67" t="s">
        <v>162</v>
      </c>
      <c r="XEV2853" s="49"/>
      <c r="XEW2853" s="49"/>
      <c r="XEX2853" s="49"/>
    </row>
    <row r="2854" ht="22.8" customHeight="1" spans="1:5 16376:16378">
      <c r="A2854" s="63" t="s">
        <v>159</v>
      </c>
      <c r="B2854" s="63" t="s">
        <v>165</v>
      </c>
      <c r="C2854" s="63" t="s">
        <v>1160</v>
      </c>
      <c r="D2854" s="77">
        <v>271.16</v>
      </c>
      <c r="E2854" s="67" t="s">
        <v>162</v>
      </c>
      <c r="XEV2854" s="49"/>
      <c r="XEW2854" s="49"/>
      <c r="XEX2854" s="49"/>
    </row>
    <row r="2855" ht="22.8" customHeight="1" spans="1:5 16376:16378">
      <c r="A2855" s="63" t="s">
        <v>159</v>
      </c>
      <c r="B2855" s="63" t="s">
        <v>166</v>
      </c>
      <c r="C2855" s="63" t="s">
        <v>1160</v>
      </c>
      <c r="D2855" s="77">
        <v>76.2</v>
      </c>
      <c r="E2855" s="67" t="s">
        <v>162</v>
      </c>
      <c r="XEV2855" s="49"/>
      <c r="XEW2855" s="49"/>
      <c r="XEX2855" s="49"/>
    </row>
    <row r="2856" ht="22.8" customHeight="1" spans="1:5 16376:16378">
      <c r="A2856" s="63" t="s">
        <v>159</v>
      </c>
      <c r="B2856" s="63" t="s">
        <v>164</v>
      </c>
      <c r="C2856" s="63" t="s">
        <v>1160</v>
      </c>
      <c r="D2856" s="77">
        <v>135.28</v>
      </c>
      <c r="E2856" s="67" t="s">
        <v>162</v>
      </c>
      <c r="XEV2856" s="49"/>
      <c r="XEW2856" s="49"/>
      <c r="XEX2856" s="49"/>
    </row>
    <row r="2857" ht="22.8" customHeight="1" spans="1:5 16376:16378">
      <c r="A2857" s="61" t="s">
        <v>167</v>
      </c>
      <c r="B2857" s="61"/>
      <c r="C2857" s="61"/>
      <c r="D2857" s="64">
        <v>221.78</v>
      </c>
      <c r="E2857" s="63"/>
      <c r="XEV2857" s="49"/>
      <c r="XEW2857" s="49"/>
      <c r="XEX2857" s="49"/>
    </row>
    <row r="2858" ht="22.8" customHeight="1" spans="1:5 16376:16378">
      <c r="A2858" s="63" t="s">
        <v>168</v>
      </c>
      <c r="B2858" s="63" t="s">
        <v>169</v>
      </c>
      <c r="C2858" s="63" t="s">
        <v>1160</v>
      </c>
      <c r="D2858" s="77">
        <v>133.52</v>
      </c>
      <c r="E2858" s="67" t="s">
        <v>162</v>
      </c>
      <c r="XEV2858" s="49"/>
      <c r="XEW2858" s="49"/>
      <c r="XEX2858" s="49"/>
    </row>
    <row r="2859" ht="22.8" customHeight="1" spans="1:5 16376:16378">
      <c r="A2859" s="63" t="s">
        <v>168</v>
      </c>
      <c r="B2859" s="63" t="s">
        <v>170</v>
      </c>
      <c r="C2859" s="63" t="s">
        <v>1160</v>
      </c>
      <c r="D2859" s="77">
        <v>88.26</v>
      </c>
      <c r="E2859" s="67" t="s">
        <v>162</v>
      </c>
      <c r="XEV2859" s="49"/>
      <c r="XEW2859" s="49"/>
      <c r="XEX2859" s="49"/>
    </row>
    <row r="2860" ht="22.8" customHeight="1" spans="1:5 16376:16378">
      <c r="A2860" s="78" t="s">
        <v>1090</v>
      </c>
      <c r="B2860" s="78"/>
      <c r="C2860" s="79"/>
      <c r="D2860" s="80">
        <f>SUM(D2861:D2881)</f>
        <v>74.56</v>
      </c>
      <c r="E2860" s="83"/>
      <c r="XEV2860" s="49"/>
      <c r="XEW2860" s="49"/>
      <c r="XEX2860" s="49"/>
    </row>
    <row r="2861" ht="22.8" customHeight="1" spans="1:5 16376:16378">
      <c r="A2861" s="78" t="s">
        <v>172</v>
      </c>
      <c r="B2861" s="75" t="s">
        <v>1108</v>
      </c>
      <c r="C2861" s="63" t="s">
        <v>1160</v>
      </c>
      <c r="D2861" s="73">
        <v>1</v>
      </c>
      <c r="E2861" s="76" t="s">
        <v>174</v>
      </c>
      <c r="XEV2861" s="49"/>
      <c r="XEW2861" s="49"/>
      <c r="XEX2861" s="49"/>
    </row>
    <row r="2862" ht="22.8" customHeight="1" spans="1:5 16376:16378">
      <c r="A2862" s="78" t="s">
        <v>172</v>
      </c>
      <c r="B2862" s="108" t="s">
        <v>1092</v>
      </c>
      <c r="C2862" s="63" t="s">
        <v>1160</v>
      </c>
      <c r="D2862" s="117">
        <v>25</v>
      </c>
      <c r="E2862" s="76" t="s">
        <v>174</v>
      </c>
      <c r="XEV2862" s="49"/>
      <c r="XEW2862" s="49"/>
      <c r="XEX2862" s="49"/>
    </row>
    <row r="2863" ht="22.8" customHeight="1" spans="1:5 16376:16378">
      <c r="A2863" s="78" t="s">
        <v>172</v>
      </c>
      <c r="B2863" s="108" t="s">
        <v>1101</v>
      </c>
      <c r="C2863" s="63" t="s">
        <v>1160</v>
      </c>
      <c r="D2863" s="117">
        <v>2</v>
      </c>
      <c r="E2863" s="76" t="s">
        <v>174</v>
      </c>
      <c r="XEV2863" s="49"/>
      <c r="XEW2863" s="49"/>
      <c r="XEX2863" s="49"/>
    </row>
    <row r="2864" ht="22.8" customHeight="1" spans="1:5 16376:16378">
      <c r="A2864" s="78" t="s">
        <v>172</v>
      </c>
      <c r="B2864" s="108" t="s">
        <v>1100</v>
      </c>
      <c r="C2864" s="63" t="s">
        <v>1160</v>
      </c>
      <c r="D2864" s="117">
        <v>3.5</v>
      </c>
      <c r="E2864" s="76" t="s">
        <v>174</v>
      </c>
      <c r="XEV2864" s="49"/>
      <c r="XEW2864" s="49"/>
      <c r="XEX2864" s="49"/>
    </row>
    <row r="2865" ht="22.8" customHeight="1" spans="1:5 16376:16378">
      <c r="A2865" s="78" t="s">
        <v>172</v>
      </c>
      <c r="B2865" s="108" t="s">
        <v>1113</v>
      </c>
      <c r="C2865" s="63" t="s">
        <v>1160</v>
      </c>
      <c r="D2865" s="117">
        <v>5</v>
      </c>
      <c r="E2865" s="76" t="s">
        <v>174</v>
      </c>
      <c r="XEV2865" s="49"/>
      <c r="XEW2865" s="49"/>
      <c r="XEX2865" s="49"/>
    </row>
    <row r="2866" ht="22.8" customHeight="1" spans="1:5 16376:16378">
      <c r="A2866" s="78" t="s">
        <v>172</v>
      </c>
      <c r="B2866" s="108" t="s">
        <v>1109</v>
      </c>
      <c r="C2866" s="63" t="s">
        <v>1160</v>
      </c>
      <c r="D2866" s="117">
        <v>2</v>
      </c>
      <c r="E2866" s="76" t="s">
        <v>174</v>
      </c>
      <c r="XEV2866" s="49"/>
      <c r="XEW2866" s="49"/>
      <c r="XEX2866" s="49"/>
    </row>
    <row r="2867" ht="25" customHeight="1" spans="1:5 16376:16378">
      <c r="A2867" s="78" t="s">
        <v>172</v>
      </c>
      <c r="B2867" s="108" t="s">
        <v>1105</v>
      </c>
      <c r="C2867" s="63" t="s">
        <v>1160</v>
      </c>
      <c r="D2867" s="117">
        <v>4.56</v>
      </c>
      <c r="E2867" s="76" t="s">
        <v>174</v>
      </c>
      <c r="XEV2867" s="49"/>
      <c r="XEW2867" s="49"/>
      <c r="XEX2867" s="49"/>
    </row>
    <row r="2868" ht="25" customHeight="1" spans="1:5 16376:16378">
      <c r="A2868" s="78" t="s">
        <v>172</v>
      </c>
      <c r="B2868" s="108" t="s">
        <v>1099</v>
      </c>
      <c r="C2868" s="63" t="s">
        <v>1160</v>
      </c>
      <c r="D2868" s="117">
        <v>2</v>
      </c>
      <c r="E2868" s="76" t="s">
        <v>174</v>
      </c>
      <c r="XEV2868" s="49"/>
      <c r="XEW2868" s="49"/>
      <c r="XEX2868" s="49"/>
    </row>
    <row r="2869" ht="25" customHeight="1" spans="1:5 16376:16378">
      <c r="A2869" s="78" t="s">
        <v>172</v>
      </c>
      <c r="B2869" s="108" t="s">
        <v>1091</v>
      </c>
      <c r="C2869" s="63" t="s">
        <v>1160</v>
      </c>
      <c r="D2869" s="117">
        <v>1</v>
      </c>
      <c r="E2869" s="76" t="s">
        <v>174</v>
      </c>
      <c r="XEV2869" s="49"/>
      <c r="XEW2869" s="49"/>
      <c r="XEX2869" s="49"/>
    </row>
    <row r="2870" ht="25" customHeight="1" spans="1:5 16376:16378">
      <c r="A2870" s="78" t="s">
        <v>172</v>
      </c>
      <c r="B2870" s="108" t="s">
        <v>1094</v>
      </c>
      <c r="C2870" s="63" t="s">
        <v>1160</v>
      </c>
      <c r="D2870" s="117">
        <v>1</v>
      </c>
      <c r="E2870" s="76" t="s">
        <v>174</v>
      </c>
      <c r="XEV2870" s="49"/>
      <c r="XEW2870" s="49"/>
      <c r="XEX2870" s="49"/>
    </row>
    <row r="2871" ht="25" customHeight="1" spans="1:5 16376:16378">
      <c r="A2871" s="78" t="s">
        <v>172</v>
      </c>
      <c r="B2871" s="108" t="s">
        <v>1107</v>
      </c>
      <c r="C2871" s="63" t="s">
        <v>1160</v>
      </c>
      <c r="D2871" s="117">
        <v>2</v>
      </c>
      <c r="E2871" s="76" t="s">
        <v>174</v>
      </c>
      <c r="XEV2871" s="49"/>
      <c r="XEW2871" s="49"/>
      <c r="XEX2871" s="49"/>
    </row>
    <row r="2872" ht="25" customHeight="1" spans="1:5 16376:16378">
      <c r="A2872" s="78" t="s">
        <v>172</v>
      </c>
      <c r="B2872" s="108" t="s">
        <v>1106</v>
      </c>
      <c r="C2872" s="63" t="s">
        <v>1160</v>
      </c>
      <c r="D2872" s="117">
        <v>5</v>
      </c>
      <c r="E2872" s="76" t="s">
        <v>174</v>
      </c>
      <c r="XEV2872" s="49"/>
      <c r="XEW2872" s="49"/>
      <c r="XEX2872" s="49"/>
    </row>
    <row r="2873" ht="25" customHeight="1" spans="1:5 16376:16378">
      <c r="A2873" s="78" t="s">
        <v>172</v>
      </c>
      <c r="B2873" s="108" t="s">
        <v>1110</v>
      </c>
      <c r="C2873" s="63" t="s">
        <v>1160</v>
      </c>
      <c r="D2873" s="117">
        <v>2</v>
      </c>
      <c r="E2873" s="76" t="s">
        <v>174</v>
      </c>
      <c r="XEV2873" s="49"/>
      <c r="XEW2873" s="49"/>
      <c r="XEX2873" s="49"/>
    </row>
    <row r="2874" ht="25" customHeight="1" spans="1:5 16376:16378">
      <c r="A2874" s="78" t="s">
        <v>172</v>
      </c>
      <c r="B2874" s="108" t="s">
        <v>1104</v>
      </c>
      <c r="C2874" s="63" t="s">
        <v>1160</v>
      </c>
      <c r="D2874" s="117">
        <v>3</v>
      </c>
      <c r="E2874" s="76" t="s">
        <v>174</v>
      </c>
      <c r="XEV2874" s="49"/>
      <c r="XEW2874" s="49"/>
      <c r="XEX2874" s="49"/>
    </row>
    <row r="2875" ht="25" customHeight="1" spans="1:5 16376:16378">
      <c r="A2875" s="78" t="s">
        <v>172</v>
      </c>
      <c r="B2875" s="108" t="s">
        <v>1095</v>
      </c>
      <c r="C2875" s="63" t="s">
        <v>1160</v>
      </c>
      <c r="D2875" s="117">
        <v>1</v>
      </c>
      <c r="E2875" s="76" t="s">
        <v>174</v>
      </c>
    </row>
    <row r="2876" ht="25" customHeight="1" spans="1:5 16376:16378">
      <c r="A2876" s="78" t="s">
        <v>172</v>
      </c>
      <c r="B2876" s="108" t="s">
        <v>1096</v>
      </c>
      <c r="C2876" s="63" t="s">
        <v>1160</v>
      </c>
      <c r="D2876" s="117">
        <v>2</v>
      </c>
      <c r="E2876" s="76" t="s">
        <v>174</v>
      </c>
    </row>
    <row r="2877" ht="25" customHeight="1" spans="1:5 16376:16378">
      <c r="A2877" s="78" t="s">
        <v>172</v>
      </c>
      <c r="B2877" s="108" t="s">
        <v>1097</v>
      </c>
      <c r="C2877" s="63" t="s">
        <v>1160</v>
      </c>
      <c r="D2877" s="117">
        <v>2.5</v>
      </c>
      <c r="E2877" s="76" t="s">
        <v>174</v>
      </c>
    </row>
    <row r="2878" ht="25" customHeight="1" spans="1:5 16376:16378">
      <c r="A2878" s="78" t="s">
        <v>172</v>
      </c>
      <c r="B2878" s="108" t="s">
        <v>1102</v>
      </c>
      <c r="C2878" s="63" t="s">
        <v>1160</v>
      </c>
      <c r="D2878" s="117">
        <v>5</v>
      </c>
      <c r="E2878" s="76" t="s">
        <v>174</v>
      </c>
    </row>
    <row r="2879" ht="25" customHeight="1" spans="1:5 16376:16378">
      <c r="A2879" s="78" t="s">
        <v>172</v>
      </c>
      <c r="B2879" s="108" t="s">
        <v>1103</v>
      </c>
      <c r="C2879" s="63" t="s">
        <v>1160</v>
      </c>
      <c r="D2879" s="117">
        <v>3</v>
      </c>
      <c r="E2879" s="76" t="s">
        <v>174</v>
      </c>
    </row>
    <row r="2880" ht="25" customHeight="1" spans="1:5 16376:16378">
      <c r="A2880" s="78" t="s">
        <v>172</v>
      </c>
      <c r="B2880" s="108" t="s">
        <v>1093</v>
      </c>
      <c r="C2880" s="63" t="s">
        <v>1160</v>
      </c>
      <c r="D2880" s="117">
        <v>1</v>
      </c>
      <c r="E2880" s="76" t="s">
        <v>174</v>
      </c>
    </row>
    <row r="2881" ht="25" customHeight="1" spans="1:5">
      <c r="A2881" s="92" t="s">
        <v>172</v>
      </c>
      <c r="B2881" s="118" t="s">
        <v>252</v>
      </c>
      <c r="C2881" s="81" t="s">
        <v>1160</v>
      </c>
      <c r="D2881" s="119">
        <v>1</v>
      </c>
      <c r="E2881" s="96" t="s">
        <v>174</v>
      </c>
    </row>
    <row r="2882" ht="178" customHeight="1" spans="1:5">
      <c r="A2882" s="120" t="s">
        <v>1161</v>
      </c>
      <c r="B2882" s="36" t="s">
        <v>1162</v>
      </c>
      <c r="C2882" s="121"/>
      <c r="D2882" s="73">
        <v>1814.7</v>
      </c>
      <c r="E2882" s="99" t="s">
        <v>174</v>
      </c>
    </row>
    <row r="2883" ht="25" customHeight="1" spans="1:5">
      <c r="A2883" s="120" t="s">
        <v>1163</v>
      </c>
      <c r="B2883" s="20" t="s">
        <v>1164</v>
      </c>
      <c r="C2883" s="36"/>
      <c r="D2883" s="122">
        <v>40</v>
      </c>
      <c r="E2883" s="99" t="s">
        <v>174</v>
      </c>
    </row>
    <row r="2884" ht="60" customHeight="1" spans="1:5">
      <c r="A2884" s="120" t="s">
        <v>1165</v>
      </c>
      <c r="B2884" s="123" t="s">
        <v>1166</v>
      </c>
      <c r="C2884" s="36"/>
      <c r="D2884" s="122">
        <v>240</v>
      </c>
      <c r="E2884" s="99" t="s">
        <v>174</v>
      </c>
    </row>
    <row r="2885" ht="25" customHeight="1" spans="1:5">
      <c r="A2885" s="124" t="s">
        <v>1167</v>
      </c>
      <c r="B2885" s="36" t="s">
        <v>1168</v>
      </c>
      <c r="C2885" s="36"/>
      <c r="D2885" s="122">
        <v>30</v>
      </c>
      <c r="E2885" s="99" t="s">
        <v>174</v>
      </c>
    </row>
    <row r="2886" ht="25" customHeight="1" spans="1:5">
      <c r="A2886" s="124" t="s">
        <v>1169</v>
      </c>
      <c r="B2886" s="125" t="s">
        <v>1170</v>
      </c>
      <c r="C2886" s="36"/>
      <c r="D2886" s="126">
        <v>40</v>
      </c>
      <c r="E2886" s="122" t="s">
        <v>174</v>
      </c>
    </row>
    <row r="2887" ht="25" customHeight="1" spans="1:5">
      <c r="A2887" s="124" t="s">
        <v>1171</v>
      </c>
      <c r="B2887" s="125" t="s">
        <v>1172</v>
      </c>
      <c r="C2887" s="36"/>
      <c r="D2887" s="126">
        <v>40</v>
      </c>
      <c r="E2887" s="122" t="s">
        <v>174</v>
      </c>
    </row>
  </sheetData>
  <autoFilter xmlns:etc="http://www.wps.cn/officeDocument/2017/etCustomData" ref="A4:E2887" etc:filterBottomFollowUsedRange="0">
    <extLst/>
  </autoFilter>
  <mergeCells count="718">
    <mergeCell ref="A2:E2"/>
    <mergeCell ref="A5:C5"/>
    <mergeCell ref="A6:C6"/>
    <mergeCell ref="A7:C7"/>
    <mergeCell ref="A8:C8"/>
    <mergeCell ref="A9:C9"/>
    <mergeCell ref="A10:C10"/>
    <mergeCell ref="A16:C16"/>
    <mergeCell ref="A19:C19"/>
    <mergeCell ref="A26:C26"/>
    <mergeCell ref="A27:C27"/>
    <mergeCell ref="A33:C33"/>
    <mergeCell ref="A36:C36"/>
    <mergeCell ref="A40:C40"/>
    <mergeCell ref="A41:C41"/>
    <mergeCell ref="A46:C46"/>
    <mergeCell ref="A49:C49"/>
    <mergeCell ref="A59:C59"/>
    <mergeCell ref="A60:C60"/>
    <mergeCell ref="A66:C66"/>
    <mergeCell ref="A69:C69"/>
    <mergeCell ref="A76:C76"/>
    <mergeCell ref="A77:C77"/>
    <mergeCell ref="A82:C82"/>
    <mergeCell ref="A85:C85"/>
    <mergeCell ref="A89:C89"/>
    <mergeCell ref="A90:C90"/>
    <mergeCell ref="A96:C96"/>
    <mergeCell ref="A99:C99"/>
    <mergeCell ref="A104:C104"/>
    <mergeCell ref="A105:C105"/>
    <mergeCell ref="A111:C111"/>
    <mergeCell ref="A114:C114"/>
    <mergeCell ref="A124:C124"/>
    <mergeCell ref="A125:C125"/>
    <mergeCell ref="A131:C131"/>
    <mergeCell ref="A134:C134"/>
    <mergeCell ref="A142:C142"/>
    <mergeCell ref="A143:C143"/>
    <mergeCell ref="A149:C149"/>
    <mergeCell ref="A152:C152"/>
    <mergeCell ref="A164:C164"/>
    <mergeCell ref="A165:C165"/>
    <mergeCell ref="A172:C172"/>
    <mergeCell ref="A175:C175"/>
    <mergeCell ref="A184:C184"/>
    <mergeCell ref="A185:C185"/>
    <mergeCell ref="A191:C191"/>
    <mergeCell ref="A194:C194"/>
    <mergeCell ref="A204:C204"/>
    <mergeCell ref="A205:C205"/>
    <mergeCell ref="A211:C211"/>
    <mergeCell ref="A214:C214"/>
    <mergeCell ref="A215:C215"/>
    <mergeCell ref="A221:C221"/>
    <mergeCell ref="A224:C224"/>
    <mergeCell ref="A231:C231"/>
    <mergeCell ref="A232:C232"/>
    <mergeCell ref="A238:C238"/>
    <mergeCell ref="A241:C241"/>
    <mergeCell ref="A248:C248"/>
    <mergeCell ref="A249:C249"/>
    <mergeCell ref="A254:C254"/>
    <mergeCell ref="A257:C257"/>
    <mergeCell ref="A259:C259"/>
    <mergeCell ref="A260:C260"/>
    <mergeCell ref="A266:C266"/>
    <mergeCell ref="A269:C269"/>
    <mergeCell ref="A280:C280"/>
    <mergeCell ref="A281:C281"/>
    <mergeCell ref="A287:C287"/>
    <mergeCell ref="A290:C290"/>
    <mergeCell ref="A297:C297"/>
    <mergeCell ref="A298:C298"/>
    <mergeCell ref="A303:C303"/>
    <mergeCell ref="A306:C306"/>
    <mergeCell ref="A311:C311"/>
    <mergeCell ref="A312:C312"/>
    <mergeCell ref="A318:C318"/>
    <mergeCell ref="A321:C321"/>
    <mergeCell ref="A330:C330"/>
    <mergeCell ref="A331:C331"/>
    <mergeCell ref="A337:C337"/>
    <mergeCell ref="A340:C340"/>
    <mergeCell ref="A346:C346"/>
    <mergeCell ref="A347:C347"/>
    <mergeCell ref="A353:C353"/>
    <mergeCell ref="A356:C356"/>
    <mergeCell ref="A358:C358"/>
    <mergeCell ref="A359:C359"/>
    <mergeCell ref="A365:C365"/>
    <mergeCell ref="A368:C368"/>
    <mergeCell ref="A377:C377"/>
    <mergeCell ref="A378:C378"/>
    <mergeCell ref="A384:C384"/>
    <mergeCell ref="A387:C387"/>
    <mergeCell ref="A392:C392"/>
    <mergeCell ref="A393:C393"/>
    <mergeCell ref="A398:C398"/>
    <mergeCell ref="A401:C401"/>
    <mergeCell ref="A408:C408"/>
    <mergeCell ref="A409:C409"/>
    <mergeCell ref="A415:C415"/>
    <mergeCell ref="A418:C418"/>
    <mergeCell ref="A431:C431"/>
    <mergeCell ref="A432:C432"/>
    <mergeCell ref="A438:C438"/>
    <mergeCell ref="A441:C441"/>
    <mergeCell ref="A445:C445"/>
    <mergeCell ref="A446:C446"/>
    <mergeCell ref="A452:C452"/>
    <mergeCell ref="A455:C455"/>
    <mergeCell ref="A457:C457"/>
    <mergeCell ref="A458:C458"/>
    <mergeCell ref="A464:C464"/>
    <mergeCell ref="A467:C467"/>
    <mergeCell ref="A471:C471"/>
    <mergeCell ref="A472:C472"/>
    <mergeCell ref="A477:C477"/>
    <mergeCell ref="A480:C480"/>
    <mergeCell ref="A482:C482"/>
    <mergeCell ref="A483:C483"/>
    <mergeCell ref="A489:C489"/>
    <mergeCell ref="A492:C492"/>
    <mergeCell ref="A498:C498"/>
    <mergeCell ref="A499:C499"/>
    <mergeCell ref="A505:C505"/>
    <mergeCell ref="A508:C508"/>
    <mergeCell ref="A514:C514"/>
    <mergeCell ref="A515:C515"/>
    <mergeCell ref="A521:C521"/>
    <mergeCell ref="A524:C524"/>
    <mergeCell ref="A525:C525"/>
    <mergeCell ref="A531:C531"/>
    <mergeCell ref="A534:C534"/>
    <mergeCell ref="A540:C540"/>
    <mergeCell ref="A541:C541"/>
    <mergeCell ref="A547:C547"/>
    <mergeCell ref="A550:C550"/>
    <mergeCell ref="A561:C561"/>
    <mergeCell ref="A562:C562"/>
    <mergeCell ref="A568:C568"/>
    <mergeCell ref="A571:C571"/>
    <mergeCell ref="A577:C577"/>
    <mergeCell ref="A578:C578"/>
    <mergeCell ref="A583:C583"/>
    <mergeCell ref="A586:C586"/>
    <mergeCell ref="A589:C589"/>
    <mergeCell ref="A590:C590"/>
    <mergeCell ref="A596:C596"/>
    <mergeCell ref="A599:C599"/>
    <mergeCell ref="A605:C605"/>
    <mergeCell ref="A606:C606"/>
    <mergeCell ref="A612:C612"/>
    <mergeCell ref="A615:C615"/>
    <mergeCell ref="A620:C620"/>
    <mergeCell ref="A621:C621"/>
    <mergeCell ref="A627:C627"/>
    <mergeCell ref="A630:C630"/>
    <mergeCell ref="A637:C637"/>
    <mergeCell ref="A638:C638"/>
    <mergeCell ref="A643:C643"/>
    <mergeCell ref="A646:C646"/>
    <mergeCell ref="A648:C648"/>
    <mergeCell ref="A649:C649"/>
    <mergeCell ref="A654:C654"/>
    <mergeCell ref="A657:C657"/>
    <mergeCell ref="A660:C660"/>
    <mergeCell ref="A661:C661"/>
    <mergeCell ref="A667:C667"/>
    <mergeCell ref="A670:C670"/>
    <mergeCell ref="A673:C673"/>
    <mergeCell ref="A674:C674"/>
    <mergeCell ref="A680:C680"/>
    <mergeCell ref="A683:C683"/>
    <mergeCell ref="A689:C689"/>
    <mergeCell ref="A690:C690"/>
    <mergeCell ref="A695:C695"/>
    <mergeCell ref="A698:C698"/>
    <mergeCell ref="A699:C699"/>
    <mergeCell ref="A705:C705"/>
    <mergeCell ref="A708:C708"/>
    <mergeCell ref="A709:C709"/>
    <mergeCell ref="A715:C715"/>
    <mergeCell ref="A718:C718"/>
    <mergeCell ref="A719:C719"/>
    <mergeCell ref="A725:C725"/>
    <mergeCell ref="A728:C728"/>
    <mergeCell ref="A731:C731"/>
    <mergeCell ref="A732:C732"/>
    <mergeCell ref="A738:C738"/>
    <mergeCell ref="A741:C741"/>
    <mergeCell ref="A743:C743"/>
    <mergeCell ref="A744:C744"/>
    <mergeCell ref="A750:C750"/>
    <mergeCell ref="A753:C753"/>
    <mergeCell ref="A757:C757"/>
    <mergeCell ref="A758:C758"/>
    <mergeCell ref="A764:C764"/>
    <mergeCell ref="A767:C767"/>
    <mergeCell ref="A768:C768"/>
    <mergeCell ref="A774:C774"/>
    <mergeCell ref="A777:C777"/>
    <mergeCell ref="A778:C778"/>
    <mergeCell ref="A784:C784"/>
    <mergeCell ref="A787:C787"/>
    <mergeCell ref="A791:C791"/>
    <mergeCell ref="A792:C792"/>
    <mergeCell ref="A797:C797"/>
    <mergeCell ref="A800:C800"/>
    <mergeCell ref="A802:C802"/>
    <mergeCell ref="A803:C803"/>
    <mergeCell ref="A809:C809"/>
    <mergeCell ref="A812:C812"/>
    <mergeCell ref="A815:C815"/>
    <mergeCell ref="A816:C816"/>
    <mergeCell ref="A822:C822"/>
    <mergeCell ref="A825:C825"/>
    <mergeCell ref="A831:C831"/>
    <mergeCell ref="A832:C832"/>
    <mergeCell ref="A837:C837"/>
    <mergeCell ref="A840:C840"/>
    <mergeCell ref="A842:C842"/>
    <mergeCell ref="A843:C843"/>
    <mergeCell ref="A848:C848"/>
    <mergeCell ref="A851:C851"/>
    <mergeCell ref="A853:C853"/>
    <mergeCell ref="A854:C854"/>
    <mergeCell ref="A859:C859"/>
    <mergeCell ref="A862:C862"/>
    <mergeCell ref="A864:C864"/>
    <mergeCell ref="A865:C865"/>
    <mergeCell ref="A870:C870"/>
    <mergeCell ref="A873:C873"/>
    <mergeCell ref="A875:C875"/>
    <mergeCell ref="A876:C876"/>
    <mergeCell ref="A882:C882"/>
    <mergeCell ref="A885:C885"/>
    <mergeCell ref="A887:C887"/>
    <mergeCell ref="A888:C888"/>
    <mergeCell ref="A891:C891"/>
    <mergeCell ref="A892:C892"/>
    <mergeCell ref="A897:C897"/>
    <mergeCell ref="A900:C900"/>
    <mergeCell ref="A902:C902"/>
    <mergeCell ref="A903:C903"/>
    <mergeCell ref="A907:C907"/>
    <mergeCell ref="A908:C908"/>
    <mergeCell ref="A910:C910"/>
    <mergeCell ref="A911:C911"/>
    <mergeCell ref="A916:C916"/>
    <mergeCell ref="A919:C919"/>
    <mergeCell ref="A921:C921"/>
    <mergeCell ref="A922:C922"/>
    <mergeCell ref="A928:C928"/>
    <mergeCell ref="A931:C931"/>
    <mergeCell ref="A932:C932"/>
    <mergeCell ref="A937:C937"/>
    <mergeCell ref="A940:C940"/>
    <mergeCell ref="A941:C941"/>
    <mergeCell ref="A947:C947"/>
    <mergeCell ref="A950:C950"/>
    <mergeCell ref="A952:C952"/>
    <mergeCell ref="A953:C953"/>
    <mergeCell ref="A958:C958"/>
    <mergeCell ref="A961:C961"/>
    <mergeCell ref="A962:C962"/>
    <mergeCell ref="A969:C969"/>
    <mergeCell ref="A970:C970"/>
    <mergeCell ref="A976:C976"/>
    <mergeCell ref="A979:C979"/>
    <mergeCell ref="A985:C985"/>
    <mergeCell ref="A986:C986"/>
    <mergeCell ref="A992:C992"/>
    <mergeCell ref="A995:C995"/>
    <mergeCell ref="A997:C997"/>
    <mergeCell ref="A998:C998"/>
    <mergeCell ref="A1004:C1004"/>
    <mergeCell ref="A1007:C1007"/>
    <mergeCell ref="A1009:C1009"/>
    <mergeCell ref="A1010:C1010"/>
    <mergeCell ref="A1016:C1016"/>
    <mergeCell ref="A1019:C1019"/>
    <mergeCell ref="A1021:C1021"/>
    <mergeCell ref="A1022:C1022"/>
    <mergeCell ref="A1028:C1028"/>
    <mergeCell ref="A1031:C1031"/>
    <mergeCell ref="A1036:C1036"/>
    <mergeCell ref="A1037:C1037"/>
    <mergeCell ref="A1043:C1043"/>
    <mergeCell ref="A1046:C1046"/>
    <mergeCell ref="A1048:C1048"/>
    <mergeCell ref="A1049:C1049"/>
    <mergeCell ref="A1055:C1055"/>
    <mergeCell ref="A1058:C1058"/>
    <mergeCell ref="A1061:C1061"/>
    <mergeCell ref="A1062:C1062"/>
    <mergeCell ref="A1068:C1068"/>
    <mergeCell ref="A1071:C1071"/>
    <mergeCell ref="A1077:C1077"/>
    <mergeCell ref="A1078:C1078"/>
    <mergeCell ref="A1084:C1084"/>
    <mergeCell ref="A1087:C1087"/>
    <mergeCell ref="A1095:C1095"/>
    <mergeCell ref="A1096:C1096"/>
    <mergeCell ref="A1101:C1101"/>
    <mergeCell ref="A1104:C1104"/>
    <mergeCell ref="A1105:C1105"/>
    <mergeCell ref="A1110:C1110"/>
    <mergeCell ref="A1113:C1113"/>
    <mergeCell ref="A1115:C1115"/>
    <mergeCell ref="A1116:C1116"/>
    <mergeCell ref="A1122:C1122"/>
    <mergeCell ref="A1125:C1125"/>
    <mergeCell ref="A1128:C1128"/>
    <mergeCell ref="A1129:C1129"/>
    <mergeCell ref="A1135:C1135"/>
    <mergeCell ref="A1138:C1138"/>
    <mergeCell ref="A1144:C1144"/>
    <mergeCell ref="A1145:C1145"/>
    <mergeCell ref="A1151:C1151"/>
    <mergeCell ref="A1154:C1154"/>
    <mergeCell ref="A1164:C1164"/>
    <mergeCell ref="A1165:C1165"/>
    <mergeCell ref="A1171:C1171"/>
    <mergeCell ref="A1174:C1174"/>
    <mergeCell ref="A1178:C1178"/>
    <mergeCell ref="A1179:C1179"/>
    <mergeCell ref="A1185:C1185"/>
    <mergeCell ref="A1188:C1188"/>
    <mergeCell ref="A1194:C1194"/>
    <mergeCell ref="A1195:C1195"/>
    <mergeCell ref="A1201:C1201"/>
    <mergeCell ref="A1204:C1204"/>
    <mergeCell ref="A1205:C1205"/>
    <mergeCell ref="A1210:C1210"/>
    <mergeCell ref="A1213:C1213"/>
    <mergeCell ref="A1215:C1215"/>
    <mergeCell ref="A1216:C1216"/>
    <mergeCell ref="A1225:C1225"/>
    <mergeCell ref="A1226:C1226"/>
    <mergeCell ref="A1232:C1232"/>
    <mergeCell ref="A1235:C1235"/>
    <mergeCell ref="A1237:C1237"/>
    <mergeCell ref="A1238:C1238"/>
    <mergeCell ref="A1243:C1243"/>
    <mergeCell ref="A1246:C1246"/>
    <mergeCell ref="A1248:C1248"/>
    <mergeCell ref="A1249:C1249"/>
    <mergeCell ref="A1255:C1255"/>
    <mergeCell ref="A1258:C1258"/>
    <mergeCell ref="A1260:C1260"/>
    <mergeCell ref="A1261:C1261"/>
    <mergeCell ref="A1267:C1267"/>
    <mergeCell ref="A1270:C1270"/>
    <mergeCell ref="A1272:C1272"/>
    <mergeCell ref="A1273:C1273"/>
    <mergeCell ref="A1279:C1279"/>
    <mergeCell ref="A1282:C1282"/>
    <mergeCell ref="A1286:C1286"/>
    <mergeCell ref="A1287:C1287"/>
    <mergeCell ref="A1294:C1294"/>
    <mergeCell ref="A1297:C1297"/>
    <mergeCell ref="A1300:C1300"/>
    <mergeCell ref="A1301:C1301"/>
    <mergeCell ref="A1308:C1308"/>
    <mergeCell ref="A1311:C1311"/>
    <mergeCell ref="A1315:C1315"/>
    <mergeCell ref="A1316:C1316"/>
    <mergeCell ref="A1321:C1321"/>
    <mergeCell ref="A1324:C1324"/>
    <mergeCell ref="A1326:C1326"/>
    <mergeCell ref="A1327:C1327"/>
    <mergeCell ref="A1333:C1333"/>
    <mergeCell ref="A1336:C1336"/>
    <mergeCell ref="A1341:C1341"/>
    <mergeCell ref="A1342:C1342"/>
    <mergeCell ref="A1348:C1348"/>
    <mergeCell ref="A1351:C1351"/>
    <mergeCell ref="A1367:C1367"/>
    <mergeCell ref="A1368:C1368"/>
    <mergeCell ref="A1374:C1374"/>
    <mergeCell ref="A1377:C1377"/>
    <mergeCell ref="A1406:C1406"/>
    <mergeCell ref="A1407:C1407"/>
    <mergeCell ref="A1412:C1412"/>
    <mergeCell ref="A1415:C1415"/>
    <mergeCell ref="A1420:C1420"/>
    <mergeCell ref="A1421:C1421"/>
    <mergeCell ref="A1426:C1426"/>
    <mergeCell ref="A1429:C1429"/>
    <mergeCell ref="A1435:C1435"/>
    <mergeCell ref="A1436:C1436"/>
    <mergeCell ref="A1441:C1441"/>
    <mergeCell ref="A1444:C1444"/>
    <mergeCell ref="A1446:C1446"/>
    <mergeCell ref="A1447:C1447"/>
    <mergeCell ref="A1453:C1453"/>
    <mergeCell ref="A1456:C1456"/>
    <mergeCell ref="A1469:C1469"/>
    <mergeCell ref="A1470:C1470"/>
    <mergeCell ref="A1475:C1475"/>
    <mergeCell ref="A1478:C1478"/>
    <mergeCell ref="A1481:C1481"/>
    <mergeCell ref="A1482:C1482"/>
    <mergeCell ref="A1488:C1488"/>
    <mergeCell ref="A1491:C1491"/>
    <mergeCell ref="A1500:C1500"/>
    <mergeCell ref="A1501:C1501"/>
    <mergeCell ref="A1506:C1506"/>
    <mergeCell ref="A1509:C1509"/>
    <mergeCell ref="A1512:C1512"/>
    <mergeCell ref="A1513:C1513"/>
    <mergeCell ref="A1518:C1518"/>
    <mergeCell ref="A1521:C1521"/>
    <mergeCell ref="A1523:C1523"/>
    <mergeCell ref="A1524:C1524"/>
    <mergeCell ref="A1529:C1529"/>
    <mergeCell ref="A1532:C1532"/>
    <mergeCell ref="A1534:C1534"/>
    <mergeCell ref="A1535:C1535"/>
    <mergeCell ref="A1541:C1541"/>
    <mergeCell ref="A1544:C1544"/>
    <mergeCell ref="A1548:C1548"/>
    <mergeCell ref="A1549:C1549"/>
    <mergeCell ref="A1555:C1555"/>
    <mergeCell ref="A1558:C1558"/>
    <mergeCell ref="A1566:C1566"/>
    <mergeCell ref="A1567:C1567"/>
    <mergeCell ref="A1572:C1572"/>
    <mergeCell ref="A1574:C1574"/>
    <mergeCell ref="A1575:C1575"/>
    <mergeCell ref="A1581:C1581"/>
    <mergeCell ref="A1584:C1584"/>
    <mergeCell ref="A1587:C1587"/>
    <mergeCell ref="A1588:C1588"/>
    <mergeCell ref="A1594:C1594"/>
    <mergeCell ref="A1597:C1597"/>
    <mergeCell ref="A1602:C1602"/>
    <mergeCell ref="A1603:C1603"/>
    <mergeCell ref="A1609:C1609"/>
    <mergeCell ref="A1612:C1612"/>
    <mergeCell ref="A1641:C1641"/>
    <mergeCell ref="A1642:C1642"/>
    <mergeCell ref="A1648:C1648"/>
    <mergeCell ref="A1651:C1651"/>
    <mergeCell ref="A1658:C1658"/>
    <mergeCell ref="A1659:C1659"/>
    <mergeCell ref="A1665:C1665"/>
    <mergeCell ref="A1668:C1668"/>
    <mergeCell ref="A1728:C1728"/>
    <mergeCell ref="A1729:C1729"/>
    <mergeCell ref="A1735:C1735"/>
    <mergeCell ref="A1738:C1738"/>
    <mergeCell ref="A1739:C1739"/>
    <mergeCell ref="A1745:C1745"/>
    <mergeCell ref="A1748:C1748"/>
    <mergeCell ref="A1749:C1749"/>
    <mergeCell ref="A1755:C1755"/>
    <mergeCell ref="A1758:C1758"/>
    <mergeCell ref="A1759:C1759"/>
    <mergeCell ref="A1765:C1765"/>
    <mergeCell ref="A1768:C1768"/>
    <mergeCell ref="A1769:C1769"/>
    <mergeCell ref="A1774:C1774"/>
    <mergeCell ref="A1776:C1776"/>
    <mergeCell ref="A1777:C1777"/>
    <mergeCell ref="A1782:C1782"/>
    <mergeCell ref="A1784:C1784"/>
    <mergeCell ref="A1785:C1785"/>
    <mergeCell ref="A1790:C1790"/>
    <mergeCell ref="A1792:C1792"/>
    <mergeCell ref="A1793:C1793"/>
    <mergeCell ref="A1798:C1798"/>
    <mergeCell ref="A1800:C1800"/>
    <mergeCell ref="A1801:C1801"/>
    <mergeCell ref="A1806:C1806"/>
    <mergeCell ref="A1808:C1808"/>
    <mergeCell ref="A1809:C1809"/>
    <mergeCell ref="A1814:C1814"/>
    <mergeCell ref="A1816:C1816"/>
    <mergeCell ref="A1817:C1817"/>
    <mergeCell ref="A1823:C1823"/>
    <mergeCell ref="A1826:C1826"/>
    <mergeCell ref="A1828:C1828"/>
    <mergeCell ref="A1829:C1829"/>
    <mergeCell ref="A1835:C1835"/>
    <mergeCell ref="A1838:C1838"/>
    <mergeCell ref="A1839:C1839"/>
    <mergeCell ref="A1844:C1844"/>
    <mergeCell ref="A1846:C1846"/>
    <mergeCell ref="A1847:C1847"/>
    <mergeCell ref="A1852:C1852"/>
    <mergeCell ref="A1854:C1854"/>
    <mergeCell ref="A1855:C1855"/>
    <mergeCell ref="A1860:C1860"/>
    <mergeCell ref="A1862:C1862"/>
    <mergeCell ref="A1863:C1863"/>
    <mergeCell ref="A1868:C1868"/>
    <mergeCell ref="A1870:C1870"/>
    <mergeCell ref="A1872:C1872"/>
    <mergeCell ref="A1873:C1873"/>
    <mergeCell ref="A1878:C1878"/>
    <mergeCell ref="A1880:C1880"/>
    <mergeCell ref="A1882:C1882"/>
    <mergeCell ref="A1883:C1883"/>
    <mergeCell ref="A1888:C1888"/>
    <mergeCell ref="A1890:C1890"/>
    <mergeCell ref="A1892:C1892"/>
    <mergeCell ref="A1893:C1893"/>
    <mergeCell ref="A1898:C1898"/>
    <mergeCell ref="A1900:C1900"/>
    <mergeCell ref="A1902:C1902"/>
    <mergeCell ref="A1903:C1903"/>
    <mergeCell ref="A1908:C1908"/>
    <mergeCell ref="A1910:C1910"/>
    <mergeCell ref="A1912:C1912"/>
    <mergeCell ref="A1913:C1913"/>
    <mergeCell ref="A1918:C1918"/>
    <mergeCell ref="A1920:C1920"/>
    <mergeCell ref="A1922:C1922"/>
    <mergeCell ref="A1923:C1923"/>
    <mergeCell ref="A1928:C1928"/>
    <mergeCell ref="A1930:C1930"/>
    <mergeCell ref="A1932:C1932"/>
    <mergeCell ref="A1933:C1933"/>
    <mergeCell ref="A1938:C1938"/>
    <mergeCell ref="A1940:C1940"/>
    <mergeCell ref="A1942:C1942"/>
    <mergeCell ref="A1943:C1943"/>
    <mergeCell ref="A1948:C1948"/>
    <mergeCell ref="A1950:C1950"/>
    <mergeCell ref="A1952:C1952"/>
    <mergeCell ref="A1953:C1953"/>
    <mergeCell ref="A1958:C1958"/>
    <mergeCell ref="A1960:C1960"/>
    <mergeCell ref="A1962:C1962"/>
    <mergeCell ref="A1963:C1963"/>
    <mergeCell ref="A1968:C1968"/>
    <mergeCell ref="A1970:C1970"/>
    <mergeCell ref="A1972:C1972"/>
    <mergeCell ref="A1973:C1973"/>
    <mergeCell ref="A1978:C1978"/>
    <mergeCell ref="A1980:C1980"/>
    <mergeCell ref="A1982:C1982"/>
    <mergeCell ref="A1983:C1983"/>
    <mergeCell ref="A1988:C1988"/>
    <mergeCell ref="A1990:C1990"/>
    <mergeCell ref="A1992:C1992"/>
    <mergeCell ref="A1993:C1993"/>
    <mergeCell ref="A1998:C1998"/>
    <mergeCell ref="A2000:C2000"/>
    <mergeCell ref="A2002:C2002"/>
    <mergeCell ref="A2003:C2003"/>
    <mergeCell ref="A2008:C2008"/>
    <mergeCell ref="A2010:C2010"/>
    <mergeCell ref="A2012:C2012"/>
    <mergeCell ref="A2013:C2013"/>
    <mergeCell ref="A2018:C2018"/>
    <mergeCell ref="A2020:C2020"/>
    <mergeCell ref="A2022:C2022"/>
    <mergeCell ref="A2023:C2023"/>
    <mergeCell ref="A2028:C2028"/>
    <mergeCell ref="A2030:C2030"/>
    <mergeCell ref="A2032:C2032"/>
    <mergeCell ref="A2033:C2033"/>
    <mergeCell ref="A2038:C2038"/>
    <mergeCell ref="A2040:C2040"/>
    <mergeCell ref="A2042:C2042"/>
    <mergeCell ref="A2043:C2043"/>
    <mergeCell ref="A2049:C2049"/>
    <mergeCell ref="A2052:C2052"/>
    <mergeCell ref="A2053:C2053"/>
    <mergeCell ref="A2058:C2058"/>
    <mergeCell ref="A2060:C2060"/>
    <mergeCell ref="A2061:C2061"/>
    <mergeCell ref="A2066:C2066"/>
    <mergeCell ref="A2068:C2068"/>
    <mergeCell ref="A2069:C2069"/>
    <mergeCell ref="A2074:C2074"/>
    <mergeCell ref="A2076:C2076"/>
    <mergeCell ref="A2077:C2077"/>
    <mergeCell ref="A2082:C2082"/>
    <mergeCell ref="A2084:C2084"/>
    <mergeCell ref="A2085:C2085"/>
    <mergeCell ref="A2090:C2090"/>
    <mergeCell ref="A2092:C2092"/>
    <mergeCell ref="A2093:C2093"/>
    <mergeCell ref="A2097:C2097"/>
    <mergeCell ref="A2099:C2099"/>
    <mergeCell ref="A2100:C2100"/>
    <mergeCell ref="A2106:C2106"/>
    <mergeCell ref="A2109:C2109"/>
    <mergeCell ref="A2115:C2115"/>
    <mergeCell ref="A2116:C2116"/>
    <mergeCell ref="A2118:C2118"/>
    <mergeCell ref="A2119:C2119"/>
    <mergeCell ref="A2125:C2125"/>
    <mergeCell ref="A2128:C2128"/>
    <mergeCell ref="A2132:C2132"/>
    <mergeCell ref="A2133:C2133"/>
    <mergeCell ref="A2139:C2139"/>
    <mergeCell ref="A2142:C2142"/>
    <mergeCell ref="A2151:C2151"/>
    <mergeCell ref="A2152:C2152"/>
    <mergeCell ref="A2158:C2158"/>
    <mergeCell ref="A2161:C2161"/>
    <mergeCell ref="A2163:C2163"/>
    <mergeCell ref="A2164:C2164"/>
    <mergeCell ref="A2170:C2170"/>
    <mergeCell ref="A2173:C2173"/>
    <mergeCell ref="A2176:C2176"/>
    <mergeCell ref="A2177:C2177"/>
    <mergeCell ref="A2183:C2183"/>
    <mergeCell ref="A2186:C2186"/>
    <mergeCell ref="A2188:C2188"/>
    <mergeCell ref="A2189:C2189"/>
    <mergeCell ref="A2195:C2195"/>
    <mergeCell ref="A2198:C2198"/>
    <mergeCell ref="A2200:C2200"/>
    <mergeCell ref="A2201:C2201"/>
    <mergeCell ref="A2207:C2207"/>
    <mergeCell ref="A2210:C2210"/>
    <mergeCell ref="A2214:C2214"/>
    <mergeCell ref="A2215:C2215"/>
    <mergeCell ref="A2221:C2221"/>
    <mergeCell ref="A2224:C2224"/>
    <mergeCell ref="A2231:C2231"/>
    <mergeCell ref="A2232:C2232"/>
    <mergeCell ref="A2238:C2238"/>
    <mergeCell ref="A2241:C2241"/>
    <mergeCell ref="A2242:C2242"/>
    <mergeCell ref="A2248:C2248"/>
    <mergeCell ref="A2251:C2251"/>
    <mergeCell ref="A2253:C2253"/>
    <mergeCell ref="A2254:C2254"/>
    <mergeCell ref="A2260:C2260"/>
    <mergeCell ref="A2263:C2263"/>
    <mergeCell ref="A2267:C2267"/>
    <mergeCell ref="A2268:C2268"/>
    <mergeCell ref="A2274:C2274"/>
    <mergeCell ref="A2277:C2277"/>
    <mergeCell ref="A2284:C2284"/>
    <mergeCell ref="A2285:C2285"/>
    <mergeCell ref="A2291:C2291"/>
    <mergeCell ref="A2294:C2294"/>
    <mergeCell ref="A2299:C2299"/>
    <mergeCell ref="A2300:C2300"/>
    <mergeCell ref="A2307:C2307"/>
    <mergeCell ref="A2310:C2310"/>
    <mergeCell ref="A2332:C2332"/>
    <mergeCell ref="A2333:C2333"/>
    <mergeCell ref="A2340:C2340"/>
    <mergeCell ref="A2343:C2343"/>
    <mergeCell ref="A2365:C2365"/>
    <mergeCell ref="A2366:C2366"/>
    <mergeCell ref="A2373:C2373"/>
    <mergeCell ref="A2376:C2376"/>
    <mergeCell ref="A2397:C2397"/>
    <mergeCell ref="A2398:C2398"/>
    <mergeCell ref="A2405:C2405"/>
    <mergeCell ref="A2408:C2408"/>
    <mergeCell ref="A2429:C2429"/>
    <mergeCell ref="A2430:C2430"/>
    <mergeCell ref="A2437:C2437"/>
    <mergeCell ref="A2440:C2440"/>
    <mergeCell ref="A2461:C2461"/>
    <mergeCell ref="A2462:C2462"/>
    <mergeCell ref="A2469:C2469"/>
    <mergeCell ref="A2472:C2472"/>
    <mergeCell ref="A2493:C2493"/>
    <mergeCell ref="A2494:C2494"/>
    <mergeCell ref="A2501:C2501"/>
    <mergeCell ref="A2504:C2504"/>
    <mergeCell ref="A2525:C2525"/>
    <mergeCell ref="A2526:C2526"/>
    <mergeCell ref="A2533:C2533"/>
    <mergeCell ref="A2536:C2536"/>
    <mergeCell ref="A2557:C2557"/>
    <mergeCell ref="A2558:C2558"/>
    <mergeCell ref="A2565:C2565"/>
    <mergeCell ref="A2568:C2568"/>
    <mergeCell ref="A2589:C2589"/>
    <mergeCell ref="A2590:C2590"/>
    <mergeCell ref="A2597:C2597"/>
    <mergeCell ref="A2600:C2600"/>
    <mergeCell ref="A2622:C2622"/>
    <mergeCell ref="A2623:C2623"/>
    <mergeCell ref="A2630:C2630"/>
    <mergeCell ref="A2633:C2633"/>
    <mergeCell ref="A2655:C2655"/>
    <mergeCell ref="A2656:C2656"/>
    <mergeCell ref="A2663:C2663"/>
    <mergeCell ref="A2666:C2666"/>
    <mergeCell ref="A2687:C2687"/>
    <mergeCell ref="A2688:C2688"/>
    <mergeCell ref="A2695:C2695"/>
    <mergeCell ref="A2698:C2698"/>
    <mergeCell ref="A2720:C2720"/>
    <mergeCell ref="A2721:C2721"/>
    <mergeCell ref="A2728:C2728"/>
    <mergeCell ref="A2731:C2731"/>
    <mergeCell ref="A2753:C2753"/>
    <mergeCell ref="A2754:C2754"/>
    <mergeCell ref="A2761:C2761"/>
    <mergeCell ref="A2764:C2764"/>
    <mergeCell ref="A2783:C2783"/>
    <mergeCell ref="A2784:C2784"/>
    <mergeCell ref="A2791:C2791"/>
    <mergeCell ref="A2794:C2794"/>
    <mergeCell ref="A2816:C2816"/>
    <mergeCell ref="A2817:C2817"/>
    <mergeCell ref="A2824:C2824"/>
    <mergeCell ref="A2827:C2827"/>
    <mergeCell ref="A2849:C2849"/>
    <mergeCell ref="A2850:C2850"/>
    <mergeCell ref="A2857:C2857"/>
    <mergeCell ref="A2860:C2860"/>
  </mergeCells>
  <pageMargins left="0.751388888888889" right="0.751388888888889" top="0.550694444444444" bottom="0.432638888888889" header="0" footer="0"/>
  <pageSetup paperSize="9" firstPageNumber="25" orientation="portrait" useFirstPageNumber="1" horizontalDpi="600"/>
  <headerFooter>
    <oddFooter>&amp;C&amp;P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5"/>
  <sheetViews>
    <sheetView workbookViewId="0">
      <selection activeCell="F8" sqref="F8"/>
    </sheetView>
  </sheetViews>
  <sheetFormatPr defaultColWidth="9" defaultRowHeight="13.5" outlineLevelCol="3"/>
  <cols>
    <col min="1" max="1" width="6.25" customWidth="1"/>
    <col min="2" max="2" width="8.03333333333333" customWidth="1"/>
    <col min="3" max="3" width="69.1416666666667" customWidth="1"/>
    <col min="4" max="4" width="10.75" style="37" customWidth="1"/>
  </cols>
  <sheetData>
    <row r="1" spans="1:4">
      <c r="A1" t="s">
        <v>1173</v>
      </c>
    </row>
    <row r="2" ht="24" customHeight="1" spans="1:4">
      <c r="A2" s="38" t="s">
        <v>1174</v>
      </c>
      <c r="B2" s="38"/>
      <c r="C2" s="38"/>
      <c r="D2" s="38"/>
    </row>
    <row r="3" spans="1:4">
      <c r="A3" s="39"/>
      <c r="B3" s="39"/>
      <c r="C3" s="39"/>
      <c r="D3" s="40" t="s">
        <v>2</v>
      </c>
    </row>
    <row r="4" ht="37" customHeight="1" spans="1:4">
      <c r="A4" s="41" t="s">
        <v>1175</v>
      </c>
      <c r="B4" s="41" t="s">
        <v>149</v>
      </c>
      <c r="C4" s="41" t="s">
        <v>1176</v>
      </c>
      <c r="D4" s="41" t="s">
        <v>151</v>
      </c>
    </row>
    <row r="5" ht="30" customHeight="1" spans="1:4">
      <c r="A5" s="42" t="s">
        <v>1177</v>
      </c>
      <c r="B5" s="42"/>
      <c r="C5" s="42"/>
      <c r="D5" s="43">
        <f>SUM(D6:D15)</f>
        <v>125202.26</v>
      </c>
    </row>
    <row r="6" ht="72" customHeight="1" spans="1:4">
      <c r="A6" s="44">
        <v>1</v>
      </c>
      <c r="B6" s="45" t="s">
        <v>1178</v>
      </c>
      <c r="C6" s="36" t="s">
        <v>1179</v>
      </c>
      <c r="D6" s="44">
        <v>6150</v>
      </c>
    </row>
    <row r="7" ht="160" customHeight="1" spans="1:4">
      <c r="A7" s="44">
        <v>2</v>
      </c>
      <c r="B7" s="45" t="s">
        <v>1180</v>
      </c>
      <c r="C7" s="36" t="s">
        <v>1181</v>
      </c>
      <c r="D7" s="44">
        <v>8996.26</v>
      </c>
    </row>
    <row r="8" ht="236" customHeight="1" spans="1:4">
      <c r="A8" s="44">
        <v>3</v>
      </c>
      <c r="B8" s="45" t="s">
        <v>1182</v>
      </c>
      <c r="C8" s="36" t="s">
        <v>1183</v>
      </c>
      <c r="D8" s="44">
        <v>20207</v>
      </c>
    </row>
    <row r="9" ht="60" customHeight="1" spans="1:4">
      <c r="A9" s="44">
        <v>4</v>
      </c>
      <c r="B9" s="45" t="s">
        <v>1184</v>
      </c>
      <c r="C9" s="36" t="s">
        <v>1185</v>
      </c>
      <c r="D9" s="44">
        <v>6300</v>
      </c>
    </row>
    <row r="10" ht="85" customHeight="1" spans="1:4">
      <c r="A10" s="44">
        <v>5</v>
      </c>
      <c r="B10" s="45" t="s">
        <v>1186</v>
      </c>
      <c r="C10" s="36" t="s">
        <v>1187</v>
      </c>
      <c r="D10" s="44">
        <v>14400</v>
      </c>
    </row>
    <row r="11" ht="56" customHeight="1" spans="1:4">
      <c r="A11" s="44">
        <v>6</v>
      </c>
      <c r="B11" s="45" t="s">
        <v>1188</v>
      </c>
      <c r="C11" s="46" t="s">
        <v>1189</v>
      </c>
      <c r="D11" s="12">
        <v>1800</v>
      </c>
    </row>
    <row r="12" ht="113" customHeight="1" spans="1:4">
      <c r="A12" s="44">
        <v>7</v>
      </c>
      <c r="B12" s="45" t="s">
        <v>1190</v>
      </c>
      <c r="C12" s="36" t="s">
        <v>1191</v>
      </c>
      <c r="D12" s="44">
        <v>34120</v>
      </c>
    </row>
    <row r="13" ht="81" customHeight="1" spans="1:4">
      <c r="A13" s="44">
        <v>8</v>
      </c>
      <c r="B13" s="9" t="s">
        <v>1192</v>
      </c>
      <c r="C13" s="46" t="s">
        <v>1193</v>
      </c>
      <c r="D13" s="12">
        <v>2000</v>
      </c>
    </row>
    <row r="14" ht="64" customHeight="1" spans="1:4">
      <c r="A14" s="44">
        <v>9</v>
      </c>
      <c r="B14" s="45" t="s">
        <v>1194</v>
      </c>
      <c r="C14" s="36" t="s">
        <v>1195</v>
      </c>
      <c r="D14" s="44">
        <v>8000</v>
      </c>
    </row>
    <row r="15" ht="64" customHeight="1" spans="1:4">
      <c r="A15" s="44">
        <v>10</v>
      </c>
      <c r="B15" s="45" t="s">
        <v>1196</v>
      </c>
      <c r="C15" s="45" t="s">
        <v>1197</v>
      </c>
      <c r="D15" s="44">
        <v>23229</v>
      </c>
    </row>
  </sheetData>
  <autoFilter xmlns:etc="http://www.wps.cn/officeDocument/2017/etCustomData" ref="A4:D15" etc:filterBottomFollowUsedRange="0">
    <extLst/>
  </autoFilter>
  <mergeCells count="2">
    <mergeCell ref="A2:D2"/>
    <mergeCell ref="A5:C5"/>
  </mergeCells>
  <pageMargins left="0.511805555555556" right="0.472222222222222" top="1" bottom="0.511805555555556" header="0.5" footer="0.314583333333333"/>
  <pageSetup paperSize="9" firstPageNumber="118" orientation="portrait" useFirstPageNumber="1" horizontalDpi="600"/>
  <headerFooter>
    <oddFooter>&amp;C&amp;P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2"/>
  <sheetViews>
    <sheetView workbookViewId="0">
      <selection activeCell="E10" sqref="E10"/>
    </sheetView>
  </sheetViews>
  <sheetFormatPr defaultColWidth="10" defaultRowHeight="13.5" outlineLevelCol="2"/>
  <cols>
    <col min="1" max="1" width="19.625" style="23" customWidth="1"/>
    <col min="2" max="2" width="58" style="23" customWidth="1"/>
    <col min="3" max="3" width="13.875" style="24" customWidth="1"/>
    <col min="4" max="16384" width="10" style="23"/>
  </cols>
  <sheetData>
    <row r="1" ht="16.35" customHeight="1" spans="1:3">
      <c r="A1" s="25" t="s">
        <v>1198</v>
      </c>
      <c r="B1" s="26"/>
      <c r="C1" s="27"/>
    </row>
    <row r="2" ht="34.5" customHeight="1" spans="1:3">
      <c r="A2" s="28" t="s">
        <v>1199</v>
      </c>
      <c r="B2" s="28"/>
      <c r="C2" s="28"/>
    </row>
    <row r="3" ht="16.35" customHeight="1" spans="1:3">
      <c r="A3" s="29" t="s">
        <v>2</v>
      </c>
      <c r="B3" s="29"/>
      <c r="C3" s="30"/>
    </row>
    <row r="4" ht="40" customHeight="1" spans="1:3">
      <c r="A4" s="31" t="s">
        <v>148</v>
      </c>
      <c r="B4" s="31" t="s">
        <v>149</v>
      </c>
      <c r="C4" s="32" t="s">
        <v>151</v>
      </c>
    </row>
    <row r="5" ht="30" customHeight="1" spans="1:3">
      <c r="A5" s="33" t="s">
        <v>1200</v>
      </c>
      <c r="B5" s="34"/>
      <c r="C5" s="35">
        <f>SUM(C6:C12)</f>
        <v>172442</v>
      </c>
    </row>
    <row r="6" ht="40" customHeight="1" spans="1:3">
      <c r="A6" s="36" t="s">
        <v>1201</v>
      </c>
      <c r="B6" s="36" t="s">
        <v>1202</v>
      </c>
      <c r="C6" s="35">
        <v>6153</v>
      </c>
    </row>
    <row r="7" ht="40" customHeight="1" spans="1:3">
      <c r="A7" s="36" t="s">
        <v>1203</v>
      </c>
      <c r="B7" s="36" t="s">
        <v>1204</v>
      </c>
      <c r="C7" s="35">
        <v>2360</v>
      </c>
    </row>
    <row r="8" ht="40" customHeight="1" spans="1:3">
      <c r="A8" s="36" t="s">
        <v>1205</v>
      </c>
      <c r="B8" s="36" t="s">
        <v>1206</v>
      </c>
      <c r="C8" s="35">
        <v>16346</v>
      </c>
    </row>
    <row r="9" ht="41" customHeight="1" spans="1:3">
      <c r="A9" s="36" t="s">
        <v>1207</v>
      </c>
      <c r="B9" s="36" t="s">
        <v>1208</v>
      </c>
      <c r="C9" s="35">
        <v>47300</v>
      </c>
    </row>
    <row r="10" s="23" customFormat="1" ht="48" customHeight="1" spans="1:3">
      <c r="A10" s="36" t="s">
        <v>1209</v>
      </c>
      <c r="B10" s="36" t="s">
        <v>1210</v>
      </c>
      <c r="C10" s="35">
        <v>61325</v>
      </c>
    </row>
    <row r="11" ht="38" customHeight="1" spans="1:3">
      <c r="A11" s="36" t="s">
        <v>1211</v>
      </c>
      <c r="B11" s="36" t="s">
        <v>1212</v>
      </c>
      <c r="C11" s="35">
        <v>35207</v>
      </c>
    </row>
    <row r="12" ht="45" customHeight="1" spans="1:3">
      <c r="A12" s="36" t="s">
        <v>1213</v>
      </c>
      <c r="B12" s="36" t="s">
        <v>1214</v>
      </c>
      <c r="C12" s="35">
        <v>3751</v>
      </c>
    </row>
  </sheetData>
  <autoFilter xmlns:etc="http://www.wps.cn/officeDocument/2017/etCustomData" ref="A4:C12" etc:filterBottomFollowUsedRange="0">
    <extLst/>
  </autoFilter>
  <mergeCells count="3">
    <mergeCell ref="A2:C2"/>
    <mergeCell ref="A3:C3"/>
    <mergeCell ref="A5:B5"/>
  </mergeCells>
  <pageMargins left="0.66875" right="0.511805555555556" top="0.786805555555556" bottom="0.629861111111111" header="0" footer="0.393055555555556"/>
  <pageSetup paperSize="9" firstPageNumber="120" orientation="portrait" useFirstPageNumber="1" horizontalDpi="600"/>
  <headerFooter>
    <oddFooter>&amp;C&amp;P</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11</vt:i4>
      </vt:variant>
    </vt:vector>
  </HeadingPairs>
  <TitlesOfParts>
    <vt:vector size="11" baseType="lpstr">
      <vt:lpstr>一般公共预算</vt:lpstr>
      <vt:lpstr>收入预算</vt:lpstr>
      <vt:lpstr>支出预算</vt:lpstr>
      <vt:lpstr>政府性基金</vt:lpstr>
      <vt:lpstr>国有资本经营预算</vt:lpstr>
      <vt:lpstr>社会保险基金</vt:lpstr>
      <vt:lpstr>部门预算支出</vt:lpstr>
      <vt:lpstr>政府专项支出 (合并)</vt:lpstr>
      <vt:lpstr>上级转移支付支出</vt:lpstr>
      <vt:lpstr>基金支出明细</vt:lpstr>
      <vt:lpstr>财政收入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濤</cp:lastModifiedBy>
  <dcterms:created xsi:type="dcterms:W3CDTF">2023-10-28T01:53:00Z</dcterms:created>
  <dcterms:modified xsi:type="dcterms:W3CDTF">2026-01-24T05:34:05Z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1FAD3E3DF6C646239F698B237A0EC6F2_13</vt:lpwstr>
  </property>
  <property fmtid="{D5CDD505-2E9C-101B-9397-08002B2CF9AE}" pid="3" name="KSOProductBuildVer">
    <vt:lpwstr>2052-12.1.0.24657</vt:lpwstr>
  </property>
  <property fmtid="{D5CDD505-2E9C-101B-9397-08002B2CF9AE}" pid="4" name="CalculationRule">
    <vt:i4>0</vt:i4>
  </property>
</Properties>
</file>